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0" windowWidth="19200" windowHeight="9915" tabRatio="645" activeTab="1"/>
  </bookViews>
  <sheets>
    <sheet name="гос 2017" sheetId="1" r:id="rId1"/>
    <sheet name="мун 2017 " sheetId="2" r:id="rId2"/>
  </sheets>
  <externalReferences>
    <externalReference r:id="rId5"/>
  </externalReferences>
  <definedNames>
    <definedName name="_xlnm._FilterDatabase" localSheetId="0" hidden="1">'гос 2017'!$A$6:$M$174</definedName>
    <definedName name="_xlnm._FilterDatabase" localSheetId="1" hidden="1">'мун 2017 '!$B$6:$I$363</definedName>
    <definedName name="_xlnm.Print_Titles" localSheetId="0">'гос 2017'!$6:$7</definedName>
    <definedName name="_xlnm.Print_Titles" localSheetId="1">'мун 2017 '!$6:$7</definedName>
    <definedName name="_xlnm.Print_Area" localSheetId="0">'гос 2017'!$A$1:$P$191</definedName>
    <definedName name="_xlnm.Print_Area" localSheetId="1">'мун 2017 '!$A$1:$P$386</definedName>
  </definedNames>
  <calcPr fullCalcOnLoad="1"/>
</workbook>
</file>

<file path=xl/sharedStrings.xml><?xml version="1.0" encoding="utf-8"?>
<sst xmlns="http://schemas.openxmlformats.org/spreadsheetml/2006/main" count="2288" uniqueCount="397">
  <si>
    <t/>
  </si>
  <si>
    <t>рублей</t>
  </si>
  <si>
    <t>Наименование</t>
  </si>
  <si>
    <t>ГП</t>
  </si>
  <si>
    <t>ППГП</t>
  </si>
  <si>
    <t>ГРБС</t>
  </si>
  <si>
    <t>Рз</t>
  </si>
  <si>
    <t>Пр</t>
  </si>
  <si>
    <t>НР</t>
  </si>
  <si>
    <t>ВР</t>
  </si>
  <si>
    <t>1</t>
  </si>
  <si>
    <t>2</t>
  </si>
  <si>
    <t>3</t>
  </si>
  <si>
    <t>11</t>
  </si>
  <si>
    <t>01</t>
  </si>
  <si>
    <t>02</t>
  </si>
  <si>
    <t>04</t>
  </si>
  <si>
    <t>05</t>
  </si>
  <si>
    <t>Национальная экономика</t>
  </si>
  <si>
    <t>08</t>
  </si>
  <si>
    <t>Образование</t>
  </si>
  <si>
    <t>07</t>
  </si>
  <si>
    <t>09</t>
  </si>
  <si>
    <t>Жилищно-коммунальное хозяйство</t>
  </si>
  <si>
    <t>Коммунальное хозяйство</t>
  </si>
  <si>
    <t>Департамент строительства и архитектуры Брянской области</t>
  </si>
  <si>
    <t>819</t>
  </si>
  <si>
    <t>Бюджетные инвестиции в объекты капитальных вложений государственной собственности</t>
  </si>
  <si>
    <t>Бюджетные инвестиции в объекты капитального строительства государственной (муниципальной) cобственности</t>
  </si>
  <si>
    <t>414</t>
  </si>
  <si>
    <t>Развитие культуры и туризма в Брянской области (2014 - 2020 годы)</t>
  </si>
  <si>
    <t>15</t>
  </si>
  <si>
    <t>Культура, кинематография</t>
  </si>
  <si>
    <t>Культура</t>
  </si>
  <si>
    <t>Развитие образования и науки Брянской области (2014 - 2020 годы)</t>
  </si>
  <si>
    <t>16</t>
  </si>
  <si>
    <t>Дошкольное образование</t>
  </si>
  <si>
    <t>Общее образование</t>
  </si>
  <si>
    <t>17</t>
  </si>
  <si>
    <t>19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</si>
  <si>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</si>
  <si>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Подпрограмма "Развитие социальной и инженерной инфраструктуры Брянской области" (2014 - 2020 годы)</t>
  </si>
  <si>
    <t>Подпрограмма "Автомобильные дороги" (2014 - 2020 годы)</t>
  </si>
  <si>
    <t>Дорожное хозяйство (дорожные фонды)</t>
  </si>
  <si>
    <t>Развитие и совершенствование сети автомобильных дорог регионального значения общего пользования</t>
  </si>
  <si>
    <t>Развитие физической культуры и спорта Брянской области (2014 - 2020 годы)</t>
  </si>
  <si>
    <t>25</t>
  </si>
  <si>
    <t>Физическая культура и спорт</t>
  </si>
  <si>
    <t>Физическая культура</t>
  </si>
  <si>
    <t>Массовый спорт</t>
  </si>
  <si>
    <t>в том числе:</t>
  </si>
  <si>
    <t>Еди-  ница изме-  рения</t>
  </si>
  <si>
    <t>Мощ- ность</t>
  </si>
  <si>
    <t>Срок ввода в действие</t>
  </si>
  <si>
    <t>мест</t>
  </si>
  <si>
    <t>Заказчик: ГКУ "Управление капитального строительства Брянской области"</t>
  </si>
  <si>
    <t>Карачевский район</t>
  </si>
  <si>
    <t>Брянский район</t>
  </si>
  <si>
    <t>Суражский район</t>
  </si>
  <si>
    <t>км</t>
  </si>
  <si>
    <t>Злынковский район</t>
  </si>
  <si>
    <t>Комаричский район</t>
  </si>
  <si>
    <t>Навлинский район</t>
  </si>
  <si>
    <t>г. Клинцы</t>
  </si>
  <si>
    <t>г.Стародуб</t>
  </si>
  <si>
    <t>Климовский район</t>
  </si>
  <si>
    <t>Клетнянский район</t>
  </si>
  <si>
    <t>Трубчевский район</t>
  </si>
  <si>
    <t>Заказчик: КУ "Управление автомобильных дорог Брянской области"</t>
  </si>
  <si>
    <t>чел.в смену</t>
  </si>
  <si>
    <t>ОБЪЕКТЫ МУНИЦИПАЛЬНОЙ СОБСТВЕННОСТИ, ВСЕГО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</si>
  <si>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</si>
  <si>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</si>
  <si>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Жуковский район</t>
  </si>
  <si>
    <t>Развитие и совершенствование сети автомобильных дорог местного значения общего пользования</t>
  </si>
  <si>
    <t>Софинансирование объектов капитальных вложений муниципальной собственности</t>
  </si>
  <si>
    <t>г.Брянск</t>
  </si>
  <si>
    <t>Строительство систем газоснабжения для населенных пунктов Брянской области</t>
  </si>
  <si>
    <t>Строительство систем водоснабжения для населенных пунктов Брянской области</t>
  </si>
  <si>
    <t xml:space="preserve">Суражский район </t>
  </si>
  <si>
    <t>Другие вопросы в области национальной экономики</t>
  </si>
  <si>
    <t>Брасовский район</t>
  </si>
  <si>
    <t>Клинцовский район</t>
  </si>
  <si>
    <t>Стародубский район</t>
  </si>
  <si>
    <t>Почепский район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</si>
  <si>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</si>
  <si>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м2</t>
  </si>
  <si>
    <t xml:space="preserve">Комаричский район </t>
  </si>
  <si>
    <t>Погарский район</t>
  </si>
  <si>
    <t>Устойчивое развитие сельских территорий</t>
  </si>
  <si>
    <t>Дубровский район</t>
  </si>
  <si>
    <t>Унечский район</t>
  </si>
  <si>
    <t>уч. мест</t>
  </si>
  <si>
    <t>Детский сад-ясли в микрорайоне по ул.Флотской в Бежицком районе г.Брянска</t>
  </si>
  <si>
    <t>Обустройство горнолыжной трассы в Советском районе г. Брянска</t>
  </si>
  <si>
    <t>Бассейн по ул. 2-я Мичурина в Володарском районе в г.Брянске</t>
  </si>
  <si>
    <t>Очистные сооружения н.п. Навля</t>
  </si>
  <si>
    <t>Сельский Дом культуры на 200 мест в п.Погребы Брасовского района</t>
  </si>
  <si>
    <t>Реконструкция муниципального стадиона "Снежеть" в г.Карачеве</t>
  </si>
  <si>
    <t>Мглинский район</t>
  </si>
  <si>
    <t>Дятьковский район</t>
  </si>
  <si>
    <t>ОМ</t>
  </si>
  <si>
    <t>Обеспечение сельского населения, в том числе молодых семей и молодых специалистов, благоустроенным жильем, повышение уровня комплексного обустройства населенных пунктов, расположенных в сельской местности, объектами социальной и инженерной инфраструктуры, вблизи которых осуществляются инвестиционные проекты в сфере агропромышленного комплекса, автомобильными дорогами общего пользования с твердым покрытием</t>
  </si>
  <si>
    <t>Развитие инфраструктуры сферы образования</t>
  </si>
  <si>
    <t>Развитие инфраструктуры сферы культуры</t>
  </si>
  <si>
    <t>Осуществление единой государственной политики и нормативное правовое регулирование в сфере строительства, архитектуры, градостроительства, жилищной политики</t>
  </si>
  <si>
    <t>Газификация населенных пунктов и объектов социальной инфраструктуры, модернизация объектов коммунальной инфраструктуры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</si>
  <si>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</si>
  <si>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Развитие инфраструктуры сферы физической культуры и спорта</t>
  </si>
  <si>
    <t>Реализация мероприятий по государственной поддержке субъектов малого и среднего предпринимательства в Брянской области</t>
  </si>
  <si>
    <t>Строительство канализационных сетей н.п. Комаричи (1 очередь строительства)</t>
  </si>
  <si>
    <t>Трубчевский  район</t>
  </si>
  <si>
    <t>Выгоничский район</t>
  </si>
  <si>
    <t>Перевод отопления учреждений и организаций социально-культурной сферы на природный газ</t>
  </si>
  <si>
    <t>м3/сут</t>
  </si>
  <si>
    <t>чел/см</t>
  </si>
  <si>
    <t>2018г.                 (1 этап)</t>
  </si>
  <si>
    <t xml:space="preserve">Реконструкция мостового перехода через р.Десна на км 6+681 автомобильной дороги "Брянск-Смоленск"-Жуковка в Жуковском районе Брянской области </t>
  </si>
  <si>
    <t>Рогнединский район</t>
  </si>
  <si>
    <t>ОБЪЕКТЫ ГОСУДАРСТВЕННОЙ СОБСТВЕННОСТИ, ВСЕГО</t>
  </si>
  <si>
    <t>Физкультурно-оздоровительный комплекс, г.Сураж</t>
  </si>
  <si>
    <t>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</t>
  </si>
  <si>
    <t>г. Стародуб</t>
  </si>
  <si>
    <t>Водоснабжение н.п. Занковка</t>
  </si>
  <si>
    <t>Суземский район</t>
  </si>
  <si>
    <t>Развитие физической культуры и спорта Брянской области                  (2014 - 2020 годы)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</si>
  <si>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 за счет средств бюджета субъекта Российской Федерации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</si>
  <si>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строительства, реконструкцию и ремонт уникальных искусственных дорожных сооружений по решениям Правительства Российской Федерации за счет средств бюджета субъекта Российской Федерации</t>
  </si>
  <si>
    <t>Реконструкция стадиона "Десна" в Бежицком районе, г. Брянск (в том числе 1 этап реконструкции)</t>
  </si>
  <si>
    <t>Субсидии на софинасирование капитальных вложений в объекты государственной (муниципальной) собственности</t>
  </si>
  <si>
    <t>г. Брянск</t>
  </si>
  <si>
    <t>Экономическое развитие, инвестиционная политика и инновационная экономика Брянской области (2014-2020 годы)</t>
  </si>
  <si>
    <t>Государственная поддержка малого и среднего предпринимательства в Брянской области (2014-2020 годы)</t>
  </si>
  <si>
    <t>Создание промышленных парков на территории Брянской области</t>
  </si>
  <si>
    <t>Создание новых мест в общеобразовательных организациях</t>
  </si>
  <si>
    <t>Реконструкция здания библиотеки (бывшего кинотеатра "Родина") в п.г.т.Климово</t>
  </si>
  <si>
    <t>Физкультурно-оздоровительный комплекс п.г.т. Комаричи</t>
  </si>
  <si>
    <t xml:space="preserve">«Создание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обучения» (2016-2025 годы) </t>
  </si>
  <si>
    <t>Детский сад г. Стародуб Брянской области</t>
  </si>
  <si>
    <t>Новозыбковский район</t>
  </si>
  <si>
    <t>кВт</t>
  </si>
  <si>
    <t>Брянский областной промышленный парк по ул. Красноармейской д.103. Реконструкция</t>
  </si>
  <si>
    <t>Пристройка на 500 мест к МБОУ "Снежская гимназия" Брянского района в п. Путевка Брянского района Брянской области</t>
  </si>
  <si>
    <t>Строительство школы на 500 мест по адресу: Брянская область, г.Стародуб, пер. Красноармейский, №7 А</t>
  </si>
  <si>
    <t>Бюджетные инвестиции в объекты капитальных вложений муниципальной собственности</t>
  </si>
  <si>
    <t>Средняя общеобразовательная школа на 160 мест в н.п. Свень Брянского района</t>
  </si>
  <si>
    <t>Газопровод низкого давления по ул.Новой и ул.Калинина в с.Малфа Выгоничского района Брянской области</t>
  </si>
  <si>
    <t>Газопровод низкого давления по ул.Школьной  в н.п. Переторги Выгоничского района Брянской области</t>
  </si>
  <si>
    <t>Газификация н.п.Вязовск Дубровского района  Брянской области</t>
  </si>
  <si>
    <t>Газификация ул. Дегтярева, Луговой, Заречной в н.п. Дятьковичи Жуковского района Брянской  области</t>
  </si>
  <si>
    <t>Газификация с.Клинок  Жирятинского района Брянской области</t>
  </si>
  <si>
    <t>Газификация д.Павловичи Жирятинского района Брянской области</t>
  </si>
  <si>
    <t>Газификация ул. Партизанской в н.п. Верхополье Карачевского района Брянской области</t>
  </si>
  <si>
    <t>Газификация н.п. Михайловка Климовского района</t>
  </si>
  <si>
    <t>Газификация н.п. Старый Ропск Климовского района</t>
  </si>
  <si>
    <t>Газификация н.п.Затишье Клинцовского района</t>
  </si>
  <si>
    <t>Газификация н.п. Полховка Мглинского района</t>
  </si>
  <si>
    <t>Газификация н.п. Большая Ловча Суражского района</t>
  </si>
  <si>
    <t>Газификация н.п. Острая Лука Трубчевского района</t>
  </si>
  <si>
    <t xml:space="preserve">Водоснабжение н.п. Пупково Дятьковского района Брянской области (1 очередь строительства) </t>
  </si>
  <si>
    <t>Водоснабжение н.п. Ржаница Жуковского района Брянской области. Микрорайон "Пригородный"</t>
  </si>
  <si>
    <t>Реконструкция водопровода н.п. Петрятинка по ул.Южной Злынковского района Брянской области</t>
  </si>
  <si>
    <t>Перекладка водопровода по улицам Рябиновой и Брянской в деревне Газеновка Карачевского района Брянской области</t>
  </si>
  <si>
    <t>Реконструкция водоснабжения н.п. Ширковка Клетнянского района</t>
  </si>
  <si>
    <t>Водоснабжение н.п. Сачковичи Климовского района Брянской области (1очередь  строительства)</t>
  </si>
  <si>
    <t>Реконструкция водоснабжения н.п.Зубовка Навлинского района Брянской области (1 очередь строительства) (дополнительные работы)</t>
  </si>
  <si>
    <t>Реконструкция водопроводных сетей в  н.п. Вороново Рогнединского района Брянской области</t>
  </si>
  <si>
    <t>Реконструкция водоснабжения н.п.Меленск Стародубского района</t>
  </si>
  <si>
    <t>Водоснабжение н.п.Шулаковка Унечского района</t>
  </si>
  <si>
    <t>Реконструкция учреждения клубного типа н.п.Щегловка Навлинского р-на Брянской области</t>
  </si>
  <si>
    <t>Реконструкция здания под сельский Дом культуры в н.п.Пролысово Навлинского района Брянской области</t>
  </si>
  <si>
    <t>г.Новозыбков</t>
  </si>
  <si>
    <t>Газификация 116 квартала усадебной застройки (2очередь) г.Новозыбков Брянской области</t>
  </si>
  <si>
    <t>Газификация ул.Лазурной г.Новозыбков Брянской области (2очередь)</t>
  </si>
  <si>
    <t>Водозаборные сооружения в н.п. Озаренный Почепского района</t>
  </si>
  <si>
    <t>г. Новозыбков</t>
  </si>
  <si>
    <t>Котельная для МБДОУ "Детский сад №20" г. Новозыбкова, расположенного по адресу: г. Новозыбков ул. Чапаева, 50</t>
  </si>
  <si>
    <t>Газификация детского сада "Ромашка" с.Семцы Почепского района</t>
  </si>
  <si>
    <t>Газопровод низкого давления по ул. М. Свердловская п.Любохна Дятьковского района Брянской области</t>
  </si>
  <si>
    <t>Газификация н.п.Комаричи Комаричского района</t>
  </si>
  <si>
    <t>Газификация д.Цинка  Мглинского  района Брянской области</t>
  </si>
  <si>
    <t>Газификация д.Дягово Почепского  района Брянской области</t>
  </si>
  <si>
    <t>Газификация п.Семки  Почепского района Брянской области</t>
  </si>
  <si>
    <t>Газификация д.Рудня  Почепского района Брянской области</t>
  </si>
  <si>
    <t>Газопровод низкого давления по ул. Дружбы в пгт. Погар Брянской области</t>
  </si>
  <si>
    <t>Газопровод низкого давления по адресу: Брянская область, пгт Погар, ул. Черниговская</t>
  </si>
  <si>
    <t>Газификация с.Галенск Стародубского района Брянской области</t>
  </si>
  <si>
    <t>Газификация ФАП н.п. Павловичи Суземского района Брянской области</t>
  </si>
  <si>
    <t>Газификация д.Жемердеевка  Суражского района Брянской области</t>
  </si>
  <si>
    <t>Газификация ФАП д. Жемердеевка Суражского района Брянской области</t>
  </si>
  <si>
    <t>Реконструкция котельной, расположенной по адресу: Брянская область, г. Трубчевск, ул. Свердлова, д.65 МБДОУ Трубчевский детский сад комбинированного вида "Журавлик"</t>
  </si>
  <si>
    <t>Водоснабжение н.п.Сеща Дубровского района</t>
  </si>
  <si>
    <t>г.Карачев</t>
  </si>
  <si>
    <t>Водопровод ул.Карла Либкнехта г.Карачеве</t>
  </si>
  <si>
    <t>Газификация  д.Коробовщина Стародубского района Брянской области</t>
  </si>
  <si>
    <t>Водоснабжение н.п. Новенькое Суземского района Брянской области (1 очередь строительства)</t>
  </si>
  <si>
    <t>Реконструкция водоснабжения н.п.Радутино Трубчевского района Брянской области</t>
  </si>
  <si>
    <t>Датьковский район</t>
  </si>
  <si>
    <t>Водоснабжение н.п. Ивот Дятьковского района Брянской области (1 очередь строительства)</t>
  </si>
  <si>
    <t>Реконструкция водоснабжения н.п.Красная Слобода Суражского района Брянской области (1 очередь строительства)</t>
  </si>
  <si>
    <t>Школа на 504 учащихся (бассейн) н.п.Добрунь Брянского района Брянской области</t>
  </si>
  <si>
    <t>16140</t>
  </si>
  <si>
    <t>Реконструкция автомобильной дороги  "Украина"-Белые Берега в Брянском районе Брянской области</t>
  </si>
  <si>
    <t>Строительство автомобильной дороги Небольсинский - станция Эдазия в Жуковском районе Брянской области</t>
  </si>
  <si>
    <t>Строительство автомобильной дороги Урицкий -Козелкино (1 этап) в Брянском районе Брянской области</t>
  </si>
  <si>
    <t>Реконструкция Первомайского моста через р. Десна в Бежицком районе г. Брянска (2 пусковой комплекс)</t>
  </si>
  <si>
    <t>Строительство автодороги по ул.Романа Брянского на участке между ул.Авиационной и ул. Брянского Фронта в Советском районе                    города Брянска (2 этап)</t>
  </si>
  <si>
    <t>Строительство автомобильной дороги Марьинка-Заречная в Комаричском районе Брянской области</t>
  </si>
  <si>
    <t>Жирятинский район</t>
  </si>
  <si>
    <t>2017</t>
  </si>
  <si>
    <t>Департамент сельского хозяйства Брянской области</t>
  </si>
  <si>
    <t>817</t>
  </si>
  <si>
    <t>Сельское хозяйство и рыболовство</t>
  </si>
  <si>
    <t>Газоснабжение микрорайона комплексной жилой застройки в н.п.Меленск Стародубского района Брянской области</t>
  </si>
  <si>
    <t>Водоснабжение микрорайона комплексной жилой застройки в н.п.Меленск Стародубского района Брянской области</t>
  </si>
  <si>
    <t>Электроснабжение микрорайона комплексной жилой застройки в н.п.Меленск Стародубского района Брянской области</t>
  </si>
  <si>
    <t>Софинансирование объектов капитальных вложений государственной (муниципальной) собственности</t>
  </si>
  <si>
    <t>Нераспределенный резерв</t>
  </si>
  <si>
    <t>Строительство здания столовой Трубчевского психоневрологического интерната в н.п.Кветунь Трубчевского района Брянской области</t>
  </si>
  <si>
    <t>Управление физической культуры и спорта Брянской области</t>
  </si>
  <si>
    <t>Заказчик: ГАУ "Спортивный клуб "Брянск"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</si>
  <si>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</si>
  <si>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Реконструкция  закрытого ледового стадиона "Десна", г.Брянск, ул.Кромская д.48а</t>
  </si>
  <si>
    <t>мВт</t>
  </si>
  <si>
    <t>Развитие топливно-энергетического комплекса и жилищно-коммунального хозяйства Брянской области (2014 - 2020 годы)</t>
  </si>
  <si>
    <t>Подпрограмма "Чистая вода" (2015 - 2020 годы)</t>
  </si>
  <si>
    <t>Осуществление строительства систем водоснабжения для населенных пунктов Брянской области, увеличение энергоэффективности технологических процессов в сфере водопроводного хозяйства</t>
  </si>
  <si>
    <t>Департамент топливно-энергетического комплекса и жилищно-коммунального хозяйства Брянской области</t>
  </si>
  <si>
    <t>11270</t>
  </si>
  <si>
    <t>Строительство и реконструкция систем водоснабжения для населенных пунктов Брянской области</t>
  </si>
  <si>
    <t xml:space="preserve">Городской округ "город  Сельцо" </t>
  </si>
  <si>
    <t>Гордеевский район</t>
  </si>
  <si>
    <t>Красногорский район</t>
  </si>
  <si>
    <t>4 кв 2017</t>
  </si>
  <si>
    <t>Водозаборное сооружение н.п. Старый Кривец Новозыбковского района</t>
  </si>
  <si>
    <t>Детский сад-ясли на 270 мест на территории бывшего аэропорта в Советском районе г.Брянска</t>
  </si>
  <si>
    <t>Департамент культуры Брянской области</t>
  </si>
  <si>
    <t>Заказчик: ГБУК "Брянский государственный краеведческий музей"</t>
  </si>
  <si>
    <t>Реализация мероприятий федеральной целевой программы "Культура России (2012 - 2018 годы)" за счет средств бюджета субъекта Российской Федерации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</si>
  <si>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</si>
  <si>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Реконструкция музея-усадьбы А.К. Толстого. Брянская обл., Почепский р-н, с. Красный Рог</t>
  </si>
  <si>
    <t>Реконструкция Охотничьего замка (здания литературно-мемориального музея А.К.Толстого) в с.Красный Рог Почепского района Брянской области</t>
  </si>
  <si>
    <t>Охрана окружающей среды, воспроизводство и использование природных ресурсов Брянской области (2014 - 2020 годы)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</si>
  <si>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</si>
  <si>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Департамент природных ресурсов и экологии Брянской области</t>
  </si>
  <si>
    <t>Охрана окружающей среды</t>
  </si>
  <si>
    <t>808</t>
  </si>
  <si>
    <t>06</t>
  </si>
  <si>
    <t>Другие вопросы в области охраны окружающей среды</t>
  </si>
  <si>
    <t>Реконструкция очистных сооружений в г. Стародуб</t>
  </si>
  <si>
    <t>0</t>
  </si>
  <si>
    <t>51</t>
  </si>
  <si>
    <t>куб.м/сут.</t>
  </si>
  <si>
    <t>Строительство полигона ТБО в пгт.Красная Гора</t>
  </si>
  <si>
    <t>12</t>
  </si>
  <si>
    <t xml:space="preserve">Коммунальное хозяйство </t>
  </si>
  <si>
    <t>812</t>
  </si>
  <si>
    <t xml:space="preserve"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 собственность  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</si>
  <si>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</si>
  <si>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 государственным (муниципальным) унитарным предприятиям</t>
  </si>
  <si>
    <t>466</t>
  </si>
  <si>
    <t>Содействие реформированию ЖКХ, создание благоприятных условий для проживания граждан</t>
  </si>
  <si>
    <t>МВт/км</t>
  </si>
  <si>
    <t>Строительство блочно-модульной котельной 8 МВт в г. Брянск по ул. Белобережская</t>
  </si>
  <si>
    <t>8/0,04</t>
  </si>
  <si>
    <t>5/0,056</t>
  </si>
  <si>
    <t>11260</t>
  </si>
  <si>
    <t>Социальная и демографическая политика Брянской области (2014 – 2020 годы)</t>
  </si>
  <si>
    <t>21</t>
  </si>
  <si>
    <t>Модернизация сети и повышение эффективности работы учреждений социального обслуживания населения</t>
  </si>
  <si>
    <t>Социальная политика</t>
  </si>
  <si>
    <t>10</t>
  </si>
  <si>
    <t>Социальное обслуживание населения</t>
  </si>
  <si>
    <t>м3</t>
  </si>
  <si>
    <t>Заказчик: ГУП "Брянсккоммунэнерго"</t>
  </si>
  <si>
    <t>Реконструкция канализационной сети на площади Октябрьской революции г.Новозыбков</t>
  </si>
  <si>
    <t>Газификация с.Глинное Навлинского района Брянской области</t>
  </si>
  <si>
    <t>Реконструкция  автомобильной дороги "Брянск-Новозыбков"-Мглин на участке  км  30+450 -  км 46+040  в Мглинском  районе Брянской области (1 пусковой комплекс км 30+450 - км 35+450)</t>
  </si>
  <si>
    <t>Реконструкция  автомобильной дороги "Брянск-Новозыбков"-Стародуб на участке км 8+200 - км 20+550 в Стародубском районе Брянской области (1 пусковой комплекс км 8+200 - км 12+200)</t>
  </si>
  <si>
    <t>"Производственный корпус ГУП "Унечский ветсанутильзавод" Брянской области (цех по производству мясокостной муки)</t>
  </si>
  <si>
    <t>Строительство автомобильной дороги  - защитной дамбы Брянск 1 – Брянск 2 (1 этап)</t>
  </si>
  <si>
    <t>Обеспечение притока кадров в отрасль сельского хозяйства и закрепление их на селе, расширение межрегиональных торговых связей, увеличение (сохранение на оптимальном уровне) объемов переработки сельскохозяйственного сырья</t>
  </si>
  <si>
    <t>Взносы в уставные капиталы хозяйственных обществ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</si>
  <si>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</si>
  <si>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Строительство водозабора в г.Клинцы Брянской области (п.Банный, 2-очередь строительства. 1этап)</t>
  </si>
  <si>
    <t>Реканструкция автомобильной дороги "Унеча-Мглин"-Бурчак (с устройством подъезда к н.п.Разрытое) в Мглинском районе Брянской области</t>
  </si>
  <si>
    <t>Развитие здравоохранения Брянской области (2014 - 2020 годы)</t>
  </si>
  <si>
    <t>14</t>
  </si>
  <si>
    <t>Развитие инфраструктуры сферы здравоохранения</t>
  </si>
  <si>
    <t>Здравоохранение</t>
  </si>
  <si>
    <t>Стационарная медицинская помощь</t>
  </si>
  <si>
    <t>Реконструкция терапевтического корпуса Жуковской ЦРБ, г.Жуковка</t>
  </si>
  <si>
    <t>т/год</t>
  </si>
  <si>
    <t>п.м</t>
  </si>
  <si>
    <t>п.м.</t>
  </si>
  <si>
    <t>м.п.</t>
  </si>
  <si>
    <t>га</t>
  </si>
  <si>
    <t>чел/смену</t>
  </si>
  <si>
    <t>2019</t>
  </si>
  <si>
    <t>R0180</t>
  </si>
  <si>
    <t>16160</t>
  </si>
  <si>
    <t>Развитие культуры и туризма в Брянской области (2014-2020 годы)</t>
  </si>
  <si>
    <t>в объектах</t>
  </si>
  <si>
    <t>Комарчский район</t>
  </si>
  <si>
    <t>Строительство автомобильной дороги Подъезд к ферме КРС СПК  "Стародубский" в с.Пантусово в Стародубском районе Брянской области</t>
  </si>
  <si>
    <t>Строительство автомобильной дороги Подъезд к ферме КРС ООО "Русское молоко" в с.Нижнее в Стародубском районе Брянской области</t>
  </si>
  <si>
    <t>Школа на 1225 мест в районе старого аэропорта в Советском районе г.Брянска</t>
  </si>
  <si>
    <t>Строительство водонапорной башни в п. Березовка Карачевского района</t>
  </si>
  <si>
    <t>Строительство водонапорной башни в п. Масловка Карачевского района</t>
  </si>
  <si>
    <t>Техническое перевооружение котельной по пер. О. Кошевого, 41 в Фокинском районе г. Брянска</t>
  </si>
  <si>
    <t xml:space="preserve">Техническое перевооружение котельной в районе санатория "Жуковский" в г.Жуковка Жуковского района Брянской области </t>
  </si>
  <si>
    <t>Реконструкция котельной по ул. Калинина  в п.г.т. Климово Брянской области</t>
  </si>
  <si>
    <t>Реконструкция котельной  по ул. Мичурина (медучилище) в г.Новозыбков Брянской области</t>
  </si>
  <si>
    <t xml:space="preserve">Реконструкция котельной "Школа №7" по ул. Наримановская в г.Новозыбков Брянской области </t>
  </si>
  <si>
    <t xml:space="preserve">Техническое перевооружение котельной по ул. Мичурина (НСХТ) в г.Новозыбков Брянской области </t>
  </si>
  <si>
    <t>Реконструкция котельной № 10 по ул. Октябрьская с целью переключения части потребителей от котельной по ул. Крупской (ОАО "Омега") в г. Унеча</t>
  </si>
  <si>
    <t>Реконструкция котельной "Школа №3" по ул. Воровского в г.Новозыбков Брянской области</t>
  </si>
  <si>
    <t>Строительство блочно-модульной котельной по ул. Танкистов в г.Унеча Брянской области</t>
  </si>
  <si>
    <t>МВт</t>
  </si>
  <si>
    <t>0,4</t>
  </si>
  <si>
    <t>0,3</t>
  </si>
  <si>
    <t>0,16</t>
  </si>
  <si>
    <t>0,5</t>
  </si>
  <si>
    <t xml:space="preserve">Городской округ "город  Брянск" </t>
  </si>
  <si>
    <t>Строительство водопроводных сетей микрорайона "Ковшовка" г.Брянск (1 этап)</t>
  </si>
  <si>
    <t>скважина     сети км          наземн. станция</t>
  </si>
  <si>
    <t>1                                       0,029                                      1</t>
  </si>
  <si>
    <t>Водоснабжение улиц частного сектора города Сельцо Брянской области (1 этап)</t>
  </si>
  <si>
    <t>сети км</t>
  </si>
  <si>
    <t>Стротельство водозаборного узла по ул. Цветочная в п. Выгоничи Выгоничского района</t>
  </si>
  <si>
    <t xml:space="preserve"> скважина,  водонап. башня,                сети км</t>
  </si>
  <si>
    <t xml:space="preserve">1                              1                                  0,65 </t>
  </si>
  <si>
    <t>3 кв 2017</t>
  </si>
  <si>
    <t>Реконструкция сетей водоснабжения д.Рудня-Воробьевка Гордеевского района</t>
  </si>
  <si>
    <t xml:space="preserve"> водонап. башня,                сети км</t>
  </si>
  <si>
    <t>1                            3,58</t>
  </si>
  <si>
    <t>Строительство водозаборных сооружений  в д. Мосток Жуковского района</t>
  </si>
  <si>
    <t>скваж.,              км</t>
  </si>
  <si>
    <t>1                         1,6</t>
  </si>
  <si>
    <t>Строительство водозаборной скважины по ул. Войстроченко пгт.Клетня Клетнянского района Брянской области</t>
  </si>
  <si>
    <t>скваж.</t>
  </si>
  <si>
    <t>Строительство артскважины на действующем водозаборе н.п. Комаричи по переулку 2-й Ленина, Комаричского района Брянской области</t>
  </si>
  <si>
    <t>Реконструкция сетей водоснабжения в пгт Красная Гора Красногорского района</t>
  </si>
  <si>
    <t>Водозаборное сооружение в н.п. Шеломы Новозыбковского района</t>
  </si>
  <si>
    <t>Строительство водопровода ул. Веркеевка в пгт Погар Погарского района</t>
  </si>
  <si>
    <t>Строительство водопровода ул. Каштановая в пгт Погар Погарского района</t>
  </si>
  <si>
    <t>Севский район</t>
  </si>
  <si>
    <t>Реконструкция станции 2-го подъема воды в г.Севске Брянской области</t>
  </si>
  <si>
    <t>Суземский  район</t>
  </si>
  <si>
    <t>Реконструкция водозаборного сооружения в п. Суземка Суземского района</t>
  </si>
  <si>
    <t>Строительство сетей водоснабжения в д. Городцы Трубчевского района</t>
  </si>
  <si>
    <t>Реконструкция артезианской скважины в н.п. Высокое Унечского района</t>
  </si>
  <si>
    <t>сети  км</t>
  </si>
  <si>
    <t>скваж., наземн.станция, сети км</t>
  </si>
  <si>
    <t>1                          1                                  0,1</t>
  </si>
  <si>
    <t>станция 2-го подъема</t>
  </si>
  <si>
    <t>наземн. станция,  сети,км</t>
  </si>
  <si>
    <t>1                                     2</t>
  </si>
  <si>
    <t xml:space="preserve">сети  км </t>
  </si>
  <si>
    <t>скважина</t>
  </si>
  <si>
    <t>I полугодие 2017</t>
  </si>
  <si>
    <t>Создание туристско-рекреационного кластера "Хрустальный город", Брянская область. (Строительство (реконструкция) инженерных сетей и объектов обеспечивающей инфраструктуры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</si>
  <si>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</si>
  <si>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Подпрограмма "Устойчивое развитие сельских территорий" (2017 - 2020 годы)</t>
  </si>
  <si>
    <t>Подпрограмма "Обеспечение общих условий функционирования агропромышленного комплекса" (2017 - 2020 годы)</t>
  </si>
  <si>
    <t>Департамент здравоохранения Брянской области</t>
  </si>
  <si>
    <t>Проектирование, строительство и ввод в эксплуатацию перинатального центра в рамках реализации программы "Модернизация здравоохранения Брянской области"                       (2011-2017 годы)</t>
  </si>
  <si>
    <t xml:space="preserve">Субсидии государственным корпорациям (компаниям) на выполнение возложенных на них государственных полномочий </t>
  </si>
  <si>
    <t>823</t>
  </si>
  <si>
    <t>Заказчик: Государственная корпорация по содействию разработке, производству и экспорту высокотехнологичной промышленной продукции "Ростех"</t>
  </si>
  <si>
    <t>Перинатальный центр по адресу: Брянская область, г. Брянск, ул.Камозина, 11, мощностью 130 коек</t>
  </si>
  <si>
    <t>коек</t>
  </si>
  <si>
    <t>Реконструкция театра кукол по ул. Пушкина, 12 в Володарском районе г. Брянска</t>
  </si>
  <si>
    <t>R5270</t>
  </si>
  <si>
    <t>Строительство II очереди "Благоустройство микрорайона "Дружба" с.Глинищево Брянского района Брянской области"</t>
  </si>
  <si>
    <t>кв.м</t>
  </si>
  <si>
    <t>R5200</t>
  </si>
  <si>
    <t>R4950</t>
  </si>
  <si>
    <t>Газификация н.п. Суховерхово Стародубского района Брянской области</t>
  </si>
  <si>
    <t>Газификация н.п. Буда Вовницкая Унечского района Брянской области</t>
  </si>
  <si>
    <t>Газификация села Рассуха Унечского района ул. Заречная</t>
  </si>
  <si>
    <t xml:space="preserve">Водоснабжение ул. Партизанской, Ромашина, Крыловской и Новой  в  н.п.Толмачево Брянского района Брянской области (2 очередь строительства) </t>
  </si>
  <si>
    <t>ОТЧЕТ</t>
  </si>
  <si>
    <t xml:space="preserve">об исполнении перечня объектов бюджетных инвестиций </t>
  </si>
  <si>
    <t>муниципальной собственности Брянской области</t>
  </si>
  <si>
    <t>Утверждено</t>
  </si>
  <si>
    <t>Освоено</t>
  </si>
  <si>
    <t>Исполнено</t>
  </si>
  <si>
    <t>% Исполнения</t>
  </si>
  <si>
    <t>за январь - март 2017 года</t>
  </si>
  <si>
    <t>государственной собственности Брянской области</t>
  </si>
  <si>
    <t>Строительство водозабора по пер.Лермонтова в р.п. Большое Полпино Володарского района города Брянска (1 этап)</t>
  </si>
  <si>
    <t>Директор департамента строительства и архитектуры Брянской области</t>
  </si>
  <si>
    <t>Г.Н. Солодун</t>
  </si>
  <si>
    <t>Исп. Виниченко М.Н.</t>
  </si>
  <si>
    <t>Тел. 72-14-81</t>
  </si>
  <si>
    <t>Меленское сельское поселение Стародубского района Брянской области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</si>
</sst>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0.000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"/>
    <numFmt numFmtId="192" formatCode="0.00000"/>
    <numFmt numFmtId="193" formatCode="[$-419]General"/>
  </numFmts>
  <fonts count="70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9"/>
      <color indexed="8"/>
      <name val="Times New Roman"/>
      <family val="1"/>
    </font>
    <font>
      <sz val="9"/>
      <name val="Arial"/>
      <family val="2"/>
    </font>
    <font>
      <sz val="9"/>
      <name val="Times New Roman Cyr"/>
      <family val="0"/>
    </font>
    <font>
      <b/>
      <sz val="9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 wrapText="1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193" fontId="46" fillId="0" borderId="0">
      <alignment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8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0" fillId="30" borderId="8" applyNumberFormat="0" applyFont="0" applyAlignment="0" applyProtection="0"/>
    <xf numFmtId="9" fontId="1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40">
    <xf numFmtId="0" fontId="0" fillId="0" borderId="0" xfId="0" applyFont="1" applyFill="1" applyAlignment="1">
      <alignment vertical="top" wrapText="1"/>
    </xf>
    <xf numFmtId="0" fontId="0" fillId="32" borderId="0" xfId="0" applyFont="1" applyFill="1" applyAlignment="1">
      <alignment vertical="top" wrapText="1"/>
    </xf>
    <xf numFmtId="0" fontId="0" fillId="5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9" fillId="32" borderId="10" xfId="0" applyFont="1" applyFill="1" applyBorder="1" applyAlignment="1">
      <alignment horizontal="center" wrapText="1"/>
    </xf>
    <xf numFmtId="49" fontId="9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49" fontId="11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 wrapText="1"/>
    </xf>
    <xf numFmtId="0" fontId="7" fillId="32" borderId="10" xfId="0" applyFont="1" applyFill="1" applyBorder="1" applyAlignment="1">
      <alignment horizontal="right" wrapText="1"/>
    </xf>
    <xf numFmtId="0" fontId="0" fillId="34" borderId="0" xfId="0" applyFont="1" applyFill="1" applyAlignment="1">
      <alignment vertical="top" wrapText="1"/>
    </xf>
    <xf numFmtId="0" fontId="3" fillId="32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vertical="top" wrapText="1"/>
    </xf>
    <xf numFmtId="0" fontId="3" fillId="35" borderId="10" xfId="0" applyFont="1" applyFill="1" applyBorder="1" applyAlignment="1">
      <alignment vertical="center" wrapText="1"/>
    </xf>
    <xf numFmtId="0" fontId="14" fillId="32" borderId="0" xfId="0" applyFont="1" applyFill="1" applyAlignment="1">
      <alignment vertical="top" wrapText="1"/>
    </xf>
    <xf numFmtId="0" fontId="2" fillId="35" borderId="10" xfId="0" applyFont="1" applyFill="1" applyBorder="1" applyAlignment="1">
      <alignment horizontal="left" vertical="justify"/>
    </xf>
    <xf numFmtId="0" fontId="0" fillId="5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35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left"/>
    </xf>
    <xf numFmtId="0" fontId="0" fillId="35" borderId="0" xfId="0" applyFont="1" applyFill="1" applyAlignment="1">
      <alignment vertical="top" wrapText="1"/>
    </xf>
    <xf numFmtId="0" fontId="3" fillId="35" borderId="10" xfId="0" applyFont="1" applyFill="1" applyBorder="1" applyAlignment="1">
      <alignment horizontal="left" vertical="center" wrapText="1"/>
    </xf>
    <xf numFmtId="0" fontId="14" fillId="32" borderId="0" xfId="0" applyFont="1" applyFill="1" applyAlignment="1">
      <alignment horizontal="center" vertical="top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left" wrapText="1"/>
    </xf>
    <xf numFmtId="181" fontId="4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center" wrapText="1"/>
    </xf>
    <xf numFmtId="0" fontId="8" fillId="35" borderId="0" xfId="0" applyFont="1" applyFill="1" applyAlignment="1">
      <alignment horizontal="left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 wrapText="1"/>
    </xf>
    <xf numFmtId="0" fontId="14" fillId="35" borderId="0" xfId="0" applyFont="1" applyFill="1" applyAlignment="1">
      <alignment horizontal="left" vertical="top" wrapText="1"/>
    </xf>
    <xf numFmtId="0" fontId="8" fillId="35" borderId="0" xfId="0" applyFont="1" applyFill="1" applyAlignment="1">
      <alignment vertical="top" wrapText="1"/>
    </xf>
    <xf numFmtId="0" fontId="5" fillId="35" borderId="10" xfId="0" applyFont="1" applyFill="1" applyBorder="1" applyAlignment="1">
      <alignment vertical="justify"/>
    </xf>
    <xf numFmtId="0" fontId="3" fillId="35" borderId="10" xfId="0" applyFont="1" applyFill="1" applyBorder="1" applyAlignment="1">
      <alignment vertical="justify"/>
    </xf>
    <xf numFmtId="0" fontId="5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vertical="justify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wrapText="1"/>
    </xf>
    <xf numFmtId="0" fontId="0" fillId="32" borderId="0" xfId="0" applyFont="1" applyFill="1" applyAlignment="1">
      <alignment horizontal="center" vertical="top" wrapText="1"/>
    </xf>
    <xf numFmtId="0" fontId="19" fillId="35" borderId="10" xfId="0" applyFont="1" applyFill="1" applyBorder="1" applyAlignment="1">
      <alignment wrapText="1"/>
    </xf>
    <xf numFmtId="0" fontId="15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15" fillId="35" borderId="10" xfId="0" applyFont="1" applyFill="1" applyBorder="1" applyAlignment="1">
      <alignment wrapText="1"/>
    </xf>
    <xf numFmtId="49" fontId="15" fillId="35" borderId="10" xfId="0" applyNumberFormat="1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49" fontId="6" fillId="35" borderId="10" xfId="0" applyNumberFormat="1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49" fontId="20" fillId="35" borderId="10" xfId="0" applyNumberFormat="1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wrapText="1"/>
    </xf>
    <xf numFmtId="0" fontId="8" fillId="32" borderId="0" xfId="0" applyFont="1" applyFill="1" applyAlignment="1">
      <alignment horizontal="center" vertical="top" wrapText="1"/>
    </xf>
    <xf numFmtId="0" fontId="8" fillId="32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wrapText="1"/>
    </xf>
    <xf numFmtId="49" fontId="11" fillId="35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left"/>
    </xf>
    <xf numFmtId="0" fontId="15" fillId="32" borderId="10" xfId="0" applyFont="1" applyFill="1" applyBorder="1" applyAlignment="1">
      <alignment horizontal="left" wrapText="1"/>
    </xf>
    <xf numFmtId="0" fontId="62" fillId="35" borderId="10" xfId="0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right" wrapText="1"/>
    </xf>
    <xf numFmtId="4" fontId="62" fillId="35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 readingOrder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right" wrapText="1"/>
    </xf>
    <xf numFmtId="0" fontId="16" fillId="32" borderId="10" xfId="0" applyFont="1" applyFill="1" applyBorder="1" applyAlignment="1">
      <alignment horizontal="right" wrapText="1"/>
    </xf>
    <xf numFmtId="0" fontId="16" fillId="35" borderId="10" xfId="0" applyFont="1" applyFill="1" applyBorder="1" applyAlignment="1">
      <alignment horizontal="right" wrapText="1"/>
    </xf>
    <xf numFmtId="4" fontId="16" fillId="35" borderId="10" xfId="0" applyNumberFormat="1" applyFont="1" applyFill="1" applyBorder="1" applyAlignment="1">
      <alignment horizontal="right" wrapText="1"/>
    </xf>
    <xf numFmtId="4" fontId="4" fillId="35" borderId="10" xfId="0" applyNumberFormat="1" applyFont="1" applyFill="1" applyBorder="1" applyAlignment="1">
      <alignment horizontal="right"/>
    </xf>
    <xf numFmtId="1" fontId="4" fillId="35" borderId="10" xfId="0" applyNumberFormat="1" applyFont="1" applyFill="1" applyBorder="1" applyAlignment="1">
      <alignment horizontal="right"/>
    </xf>
    <xf numFmtId="49" fontId="16" fillId="35" borderId="10" xfId="0" applyNumberFormat="1" applyFont="1" applyFill="1" applyBorder="1" applyAlignment="1">
      <alignment horizontal="right" wrapText="1"/>
    </xf>
    <xf numFmtId="0" fontId="22" fillId="35" borderId="10" xfId="0" applyFont="1" applyFill="1" applyBorder="1" applyAlignment="1">
      <alignment horizontal="right"/>
    </xf>
    <xf numFmtId="0" fontId="24" fillId="35" borderId="10" xfId="0" applyFont="1" applyFill="1" applyBorder="1" applyAlignment="1">
      <alignment horizontal="right"/>
    </xf>
    <xf numFmtId="4" fontId="21" fillId="35" borderId="10" xfId="0" applyNumberFormat="1" applyFont="1" applyFill="1" applyBorder="1" applyAlignment="1">
      <alignment horizontal="right" wrapText="1"/>
    </xf>
    <xf numFmtId="3" fontId="16" fillId="35" borderId="10" xfId="0" applyNumberFormat="1" applyFont="1" applyFill="1" applyBorder="1" applyAlignment="1">
      <alignment horizontal="right" wrapText="1"/>
    </xf>
    <xf numFmtId="0" fontId="21" fillId="32" borderId="10" xfId="0" applyFont="1" applyFill="1" applyBorder="1" applyAlignment="1">
      <alignment horizontal="right" wrapText="1"/>
    </xf>
    <xf numFmtId="0" fontId="21" fillId="35" borderId="10" xfId="0" applyFont="1" applyFill="1" applyBorder="1" applyAlignment="1">
      <alignment horizontal="right" wrapText="1"/>
    </xf>
    <xf numFmtId="49" fontId="23" fillId="35" borderId="10" xfId="0" applyNumberFormat="1" applyFont="1" applyFill="1" applyBorder="1" applyAlignment="1">
      <alignment horizontal="right" wrapText="1"/>
    </xf>
    <xf numFmtId="0" fontId="15" fillId="35" borderId="10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right"/>
    </xf>
    <xf numFmtId="0" fontId="3" fillId="35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 readingOrder="1"/>
    </xf>
    <xf numFmtId="0" fontId="9" fillId="32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3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wrapText="1"/>
    </xf>
    <xf numFmtId="185" fontId="16" fillId="35" borderId="10" xfId="0" applyNumberFormat="1" applyFont="1" applyFill="1" applyBorder="1" applyAlignment="1">
      <alignment horizontal="right" wrapText="1"/>
    </xf>
    <xf numFmtId="0" fontId="7" fillId="35" borderId="10" xfId="0" applyFont="1" applyFill="1" applyBorder="1" applyAlignment="1">
      <alignment horizontal="right"/>
    </xf>
    <xf numFmtId="0" fontId="8" fillId="35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left" vertical="center" wrapText="1"/>
    </xf>
    <xf numFmtId="4" fontId="63" fillId="0" borderId="10" xfId="0" applyNumberFormat="1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left" vertical="justify"/>
    </xf>
    <xf numFmtId="4" fontId="64" fillId="0" borderId="10" xfId="0" applyNumberFormat="1" applyFont="1" applyFill="1" applyBorder="1" applyAlignment="1">
      <alignment horizontal="right" wrapText="1"/>
    </xf>
    <xf numFmtId="0" fontId="8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/>
    </xf>
    <xf numFmtId="182" fontId="16" fillId="32" borderId="10" xfId="0" applyNumberFormat="1" applyFont="1" applyFill="1" applyBorder="1" applyAlignment="1">
      <alignment horizontal="right" wrapText="1"/>
    </xf>
    <xf numFmtId="49" fontId="65" fillId="36" borderId="10" xfId="0" applyNumberFormat="1" applyFont="1" applyFill="1" applyBorder="1" applyAlignment="1">
      <alignment horizontal="center" wrapText="1"/>
    </xf>
    <xf numFmtId="0" fontId="65" fillId="36" borderId="10" xfId="0" applyFont="1" applyFill="1" applyBorder="1" applyAlignment="1" applyProtection="1">
      <alignment wrapText="1"/>
      <protection locked="0"/>
    </xf>
    <xf numFmtId="0" fontId="65" fillId="36" borderId="10" xfId="0" applyFont="1" applyFill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49" fontId="6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36" borderId="10" xfId="0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 applyProtection="1">
      <alignment horizontal="center" vertical="center"/>
      <protection locked="0"/>
    </xf>
    <xf numFmtId="49" fontId="9" fillId="35" borderId="10" xfId="0" applyNumberFormat="1" applyFont="1" applyFill="1" applyBorder="1" applyAlignment="1">
      <alignment horizontal="center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11" fillId="0" borderId="10" xfId="53" applyFont="1" applyFill="1" applyBorder="1" applyAlignment="1">
      <alignment horizontal="center" wrapText="1"/>
      <protection/>
    </xf>
    <xf numFmtId="49" fontId="11" fillId="0" borderId="10" xfId="53" applyNumberFormat="1" applyFont="1" applyFill="1" applyBorder="1" applyAlignment="1">
      <alignment horizontal="center" wrapText="1"/>
      <protection/>
    </xf>
    <xf numFmtId="0" fontId="16" fillId="0" borderId="10" xfId="53" applyFont="1" applyFill="1" applyBorder="1" applyAlignment="1">
      <alignment horizontal="right" wrapText="1"/>
      <protection/>
    </xf>
    <xf numFmtId="0" fontId="11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horizontal="left" wrapText="1"/>
      <protection/>
    </xf>
    <xf numFmtId="0" fontId="63" fillId="0" borderId="10" xfId="0" applyFont="1" applyBorder="1" applyAlignment="1">
      <alignment wrapText="1"/>
    </xf>
    <xf numFmtId="49" fontId="64" fillId="0" borderId="10" xfId="0" applyNumberFormat="1" applyFont="1" applyBorder="1" applyAlignment="1" applyProtection="1">
      <alignment horizontal="center" vertical="center" wrapText="1"/>
      <protection locked="0"/>
    </xf>
    <xf numFmtId="0" fontId="66" fillId="0" borderId="10" xfId="0" applyFont="1" applyBorder="1" applyAlignment="1" applyProtection="1">
      <alignment horizontal="center" vertical="center" wrapText="1"/>
      <protection locked="0"/>
    </xf>
    <xf numFmtId="0" fontId="66" fillId="0" borderId="10" xfId="0" applyFont="1" applyBorder="1" applyAlignment="1" applyProtection="1">
      <alignment horizontal="center" vertical="center"/>
      <protection locked="0"/>
    </xf>
    <xf numFmtId="49" fontId="66" fillId="0" borderId="10" xfId="0" applyNumberFormat="1" applyFont="1" applyBorder="1" applyAlignment="1" applyProtection="1">
      <alignment horizontal="center" vertical="center" wrapText="1"/>
      <protection locked="0"/>
    </xf>
    <xf numFmtId="49" fontId="66" fillId="0" borderId="10" xfId="0" applyNumberFormat="1" applyFont="1" applyBorder="1" applyAlignment="1" applyProtection="1">
      <alignment horizontal="center" vertical="center"/>
      <protection locked="0"/>
    </xf>
    <xf numFmtId="0" fontId="62" fillId="0" borderId="12" xfId="0" applyNumberFormat="1" applyFont="1" applyFill="1" applyBorder="1" applyAlignment="1">
      <alignment horizontal="left" vertical="center" wrapText="1"/>
    </xf>
    <xf numFmtId="0" fontId="63" fillId="0" borderId="10" xfId="0" applyFont="1" applyBorder="1" applyAlignment="1" applyProtection="1">
      <alignment wrapText="1"/>
      <protection locked="0"/>
    </xf>
    <xf numFmtId="49" fontId="6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0" xfId="0" applyNumberFormat="1" applyFont="1" applyBorder="1" applyAlignment="1" applyProtection="1">
      <alignment horizontal="center" vertical="center" wrapText="1"/>
      <protection locked="0"/>
    </xf>
    <xf numFmtId="0" fontId="65" fillId="36" borderId="10" xfId="0" applyFont="1" applyFill="1" applyBorder="1" applyAlignment="1" applyProtection="1">
      <alignment horizontal="center" vertical="center" wrapText="1"/>
      <protection locked="0"/>
    </xf>
    <xf numFmtId="0" fontId="25" fillId="35" borderId="0" xfId="0" applyFont="1" applyFill="1" applyAlignment="1">
      <alignment vertical="top" wrapText="1"/>
    </xf>
    <xf numFmtId="0" fontId="67" fillId="32" borderId="0" xfId="0" applyFont="1" applyFill="1" applyAlignment="1">
      <alignment horizontal="center" vertical="top" wrapText="1"/>
    </xf>
    <xf numFmtId="0" fontId="67" fillId="32" borderId="0" xfId="0" applyFont="1" applyFill="1" applyAlignment="1">
      <alignment vertical="top" wrapText="1"/>
    </xf>
    <xf numFmtId="0" fontId="25" fillId="35" borderId="0" xfId="0" applyFont="1" applyFill="1" applyAlignment="1">
      <alignment horizontal="left" vertical="top" wrapText="1"/>
    </xf>
    <xf numFmtId="0" fontId="25" fillId="32" borderId="0" xfId="0" applyFont="1" applyFill="1" applyAlignment="1">
      <alignment horizontal="center" vertical="top" wrapText="1"/>
    </xf>
    <xf numFmtId="0" fontId="67" fillId="0" borderId="0" xfId="0" applyFont="1" applyFill="1" applyAlignment="1">
      <alignment horizontal="left" vertical="center" wrapText="1"/>
    </xf>
    <xf numFmtId="0" fontId="11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right" wrapText="1"/>
    </xf>
    <xf numFmtId="4" fontId="62" fillId="35" borderId="0" xfId="0" applyNumberFormat="1" applyFont="1" applyFill="1" applyBorder="1" applyAlignment="1">
      <alignment horizontal="right" wrapText="1"/>
    </xf>
    <xf numFmtId="0" fontId="65" fillId="35" borderId="12" xfId="0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 wrapText="1"/>
    </xf>
    <xf numFmtId="49" fontId="3" fillId="35" borderId="10" xfId="0" applyNumberFormat="1" applyFont="1" applyFill="1" applyBorder="1" applyAlignment="1">
      <alignment horizontal="center" wrapText="1"/>
    </xf>
    <xf numFmtId="0" fontId="68" fillId="0" borderId="0" xfId="0" applyFont="1" applyFill="1" applyAlignment="1">
      <alignment vertical="top" wrapText="1"/>
    </xf>
    <xf numFmtId="0" fontId="16" fillId="35" borderId="10" xfId="53" applyFont="1" applyFill="1" applyBorder="1" applyAlignment="1">
      <alignment horizontal="right" wrapText="1"/>
      <protection/>
    </xf>
    <xf numFmtId="0" fontId="15" fillId="35" borderId="11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right" wrapText="1"/>
    </xf>
    <xf numFmtId="193" fontId="3" fillId="0" borderId="10" xfId="33" applyFont="1" applyFill="1" applyBorder="1" applyAlignment="1">
      <alignment horizontal="left" vertical="center" wrapText="1" shrinkToFit="1"/>
      <protection/>
    </xf>
    <xf numFmtId="0" fontId="69" fillId="0" borderId="10" xfId="0" applyFont="1" applyBorder="1" applyAlignment="1" applyProtection="1">
      <alignment horizontal="right" wrapText="1"/>
      <protection locked="0"/>
    </xf>
    <xf numFmtId="49" fontId="69" fillId="0" borderId="10" xfId="0" applyNumberFormat="1" applyFont="1" applyBorder="1" applyAlignment="1" applyProtection="1">
      <alignment horizontal="right" wrapText="1"/>
      <protection locked="0"/>
    </xf>
    <xf numFmtId="4" fontId="9" fillId="0" borderId="10" xfId="0" applyNumberFormat="1" applyFont="1" applyFill="1" applyBorder="1" applyAlignment="1">
      <alignment horizontal="right" wrapText="1"/>
    </xf>
    <xf numFmtId="0" fontId="62" fillId="36" borderId="10" xfId="0" applyFont="1" applyFill="1" applyBorder="1" applyAlignment="1">
      <alignment vertical="top" wrapText="1"/>
    </xf>
    <xf numFmtId="4" fontId="64" fillId="0" borderId="13" xfId="0" applyNumberFormat="1" applyFont="1" applyBorder="1" applyAlignment="1">
      <alignment horizontal="right" wrapText="1"/>
    </xf>
    <xf numFmtId="0" fontId="64" fillId="35" borderId="10" xfId="0" applyFont="1" applyFill="1" applyBorder="1" applyAlignment="1">
      <alignment vertical="top" wrapText="1"/>
    </xf>
    <xf numFmtId="0" fontId="69" fillId="35" borderId="10" xfId="0" applyFont="1" applyFill="1" applyBorder="1" applyAlignment="1" applyProtection="1">
      <alignment horizontal="right" wrapText="1"/>
      <protection locked="0"/>
    </xf>
    <xf numFmtId="0" fontId="69" fillId="0" borderId="10" xfId="0" applyFont="1" applyBorder="1" applyAlignment="1" applyProtection="1">
      <alignment horizontal="right"/>
      <protection locked="0"/>
    </xf>
    <xf numFmtId="0" fontId="64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64" fillId="35" borderId="11" xfId="0" applyFont="1" applyFill="1" applyBorder="1" applyAlignment="1">
      <alignment vertical="top" wrapText="1"/>
    </xf>
    <xf numFmtId="49" fontId="65" fillId="36" borderId="10" xfId="0" applyNumberFormat="1" applyFont="1" applyFill="1" applyBorder="1" applyAlignment="1" applyProtection="1">
      <alignment horizontal="center" wrapText="1"/>
      <protection locked="0"/>
    </xf>
    <xf numFmtId="49" fontId="63" fillId="0" borderId="10" xfId="0" applyNumberFormat="1" applyFont="1" applyBorder="1" applyAlignment="1" applyProtection="1">
      <alignment horizontal="center" wrapText="1"/>
      <protection locked="0"/>
    </xf>
    <xf numFmtId="49" fontId="62" fillId="36" borderId="10" xfId="0" applyNumberFormat="1" applyFont="1" applyFill="1" applyBorder="1" applyAlignment="1" applyProtection="1">
      <alignment horizontal="center" wrapText="1"/>
      <protection locked="0"/>
    </xf>
    <xf numFmtId="49" fontId="64" fillId="0" borderId="10" xfId="0" applyNumberFormat="1" applyFont="1" applyBorder="1" applyAlignment="1" applyProtection="1">
      <alignment horizontal="center" wrapText="1"/>
      <protection locked="0"/>
    </xf>
    <xf numFmtId="3" fontId="2" fillId="0" borderId="10" xfId="0" applyNumberFormat="1" applyFont="1" applyBorder="1" applyAlignment="1">
      <alignment horizontal="left" wrapText="1"/>
    </xf>
    <xf numFmtId="0" fontId="63" fillId="0" borderId="10" xfId="0" applyFont="1" applyBorder="1" applyAlignment="1">
      <alignment horizontal="left" wrapText="1"/>
    </xf>
    <xf numFmtId="1" fontId="16" fillId="35" borderId="10" xfId="0" applyNumberFormat="1" applyFont="1" applyFill="1" applyBorder="1" applyAlignment="1">
      <alignment horizontal="right" wrapText="1"/>
    </xf>
    <xf numFmtId="0" fontId="14" fillId="35" borderId="0" xfId="0" applyFont="1" applyFill="1" applyBorder="1" applyAlignment="1">
      <alignment vertical="center" wrapText="1"/>
    </xf>
    <xf numFmtId="49" fontId="65" fillId="35" borderId="10" xfId="0" applyNumberFormat="1" applyFont="1" applyFill="1" applyBorder="1" applyAlignment="1" applyProtection="1">
      <alignment horizontal="center" wrapText="1"/>
      <protection locked="0"/>
    </xf>
    <xf numFmtId="49" fontId="62" fillId="35" borderId="10" xfId="0" applyNumberFormat="1" applyFont="1" applyFill="1" applyBorder="1" applyAlignment="1" applyProtection="1">
      <alignment horizont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65" fillId="0" borderId="10" xfId="0" applyNumberFormat="1" applyFont="1" applyFill="1" applyBorder="1" applyAlignment="1">
      <alignment horizontal="right" wrapText="1"/>
    </xf>
    <xf numFmtId="4" fontId="62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65" fillId="35" borderId="13" xfId="0" applyNumberFormat="1" applyFont="1" applyFill="1" applyBorder="1" applyAlignment="1">
      <alignment horizontal="right" wrapText="1"/>
    </xf>
    <xf numFmtId="4" fontId="9" fillId="35" borderId="13" xfId="53" applyNumberFormat="1" applyFont="1" applyFill="1" applyBorder="1" applyAlignment="1">
      <alignment horizontal="right" wrapText="1"/>
      <protection/>
    </xf>
    <xf numFmtId="4" fontId="11" fillId="35" borderId="13" xfId="53" applyNumberFormat="1" applyFont="1" applyFill="1" applyBorder="1" applyAlignment="1">
      <alignment horizontal="right" wrapText="1"/>
      <protection/>
    </xf>
    <xf numFmtId="4" fontId="9" fillId="35" borderId="13" xfId="0" applyNumberFormat="1" applyFont="1" applyFill="1" applyBorder="1" applyAlignment="1">
      <alignment horizontal="right" wrapText="1"/>
    </xf>
    <xf numFmtId="4" fontId="62" fillId="35" borderId="13" xfId="0" applyNumberFormat="1" applyFont="1" applyFill="1" applyBorder="1" applyAlignment="1">
      <alignment horizontal="right" wrapText="1"/>
    </xf>
    <xf numFmtId="4" fontId="64" fillId="35" borderId="13" xfId="0" applyNumberFormat="1" applyFont="1" applyFill="1" applyBorder="1" applyAlignment="1">
      <alignment horizontal="right" wrapText="1"/>
    </xf>
    <xf numFmtId="4" fontId="11" fillId="35" borderId="13" xfId="0" applyNumberFormat="1" applyFont="1" applyFill="1" applyBorder="1" applyAlignment="1">
      <alignment horizontal="right" wrapText="1"/>
    </xf>
    <xf numFmtId="4" fontId="9" fillId="35" borderId="13" xfId="0" applyNumberFormat="1" applyFont="1" applyFill="1" applyBorder="1" applyAlignment="1">
      <alignment horizontal="right" wrapText="1"/>
    </xf>
    <xf numFmtId="4" fontId="2" fillId="35" borderId="13" xfId="0" applyNumberFormat="1" applyFont="1" applyFill="1" applyBorder="1" applyAlignment="1">
      <alignment horizontal="right"/>
    </xf>
    <xf numFmtId="4" fontId="3" fillId="35" borderId="13" xfId="0" applyNumberFormat="1" applyFont="1" applyFill="1" applyBorder="1" applyAlignment="1">
      <alignment horizontal="right"/>
    </xf>
    <xf numFmtId="4" fontId="2" fillId="35" borderId="13" xfId="0" applyNumberFormat="1" applyFont="1" applyFill="1" applyBorder="1" applyAlignment="1">
      <alignment horizontal="right" wrapText="1"/>
    </xf>
    <xf numFmtId="4" fontId="3" fillId="35" borderId="13" xfId="0" applyNumberFormat="1" applyFont="1" applyFill="1" applyBorder="1" applyAlignment="1">
      <alignment horizontal="right" wrapText="1"/>
    </xf>
    <xf numFmtId="4" fontId="63" fillId="35" borderId="13" xfId="0" applyNumberFormat="1" applyFont="1" applyFill="1" applyBorder="1" applyAlignment="1">
      <alignment horizontal="right" wrapText="1"/>
    </xf>
    <xf numFmtId="182" fontId="62" fillId="0" borderId="10" xfId="0" applyNumberFormat="1" applyFont="1" applyFill="1" applyBorder="1" applyAlignment="1">
      <alignment horizontal="right" wrapText="1"/>
    </xf>
    <xf numFmtId="182" fontId="65" fillId="0" borderId="10" xfId="0" applyNumberFormat="1" applyFont="1" applyFill="1" applyBorder="1" applyAlignment="1">
      <alignment horizontal="right" wrapText="1"/>
    </xf>
    <xf numFmtId="0" fontId="3" fillId="35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5" fillId="35" borderId="0" xfId="0" applyFont="1" applyFill="1" applyAlignment="1">
      <alignment horizontal="left" wrapText="1"/>
    </xf>
    <xf numFmtId="0" fontId="25" fillId="32" borderId="0" xfId="0" applyFont="1" applyFill="1" applyAlignment="1">
      <alignment horizontal="right" wrapText="1"/>
    </xf>
    <xf numFmtId="0" fontId="14" fillId="35" borderId="0" xfId="0" applyFont="1" applyFill="1" applyAlignment="1">
      <alignment horizontal="center" vertical="justify"/>
    </xf>
    <xf numFmtId="0" fontId="14" fillId="32" borderId="0" xfId="0" applyFont="1" applyFill="1" applyAlignment="1">
      <alignment horizontal="center" wrapText="1"/>
    </xf>
    <xf numFmtId="0" fontId="3" fillId="32" borderId="17" xfId="0" applyFont="1" applyFill="1" applyBorder="1" applyAlignment="1">
      <alignment horizontal="right" vertical="top" wrapText="1"/>
    </xf>
    <xf numFmtId="0" fontId="25" fillId="32" borderId="0" xfId="0" applyFont="1" applyFill="1" applyAlignment="1">
      <alignment horizontal="left" vertical="center" wrapText="1"/>
    </xf>
    <xf numFmtId="0" fontId="67" fillId="0" borderId="0" xfId="0" applyFont="1" applyFill="1" applyAlignment="1">
      <alignment horizontal="left" vertical="center" wrapText="1"/>
    </xf>
    <xf numFmtId="0" fontId="25" fillId="32" borderId="0" xfId="0" applyFont="1" applyFill="1" applyAlignment="1">
      <alignment horizontal="center" vertical="top" wrapText="1"/>
    </xf>
    <xf numFmtId="0" fontId="19" fillId="35" borderId="11" xfId="0" applyFont="1" applyFill="1" applyBorder="1" applyAlignment="1">
      <alignment horizontal="left" wrapText="1"/>
    </xf>
    <xf numFmtId="0" fontId="19" fillId="35" borderId="15" xfId="0" applyFont="1" applyFill="1" applyBorder="1" applyAlignment="1">
      <alignment horizontal="left" wrapText="1"/>
    </xf>
    <xf numFmtId="0" fontId="19" fillId="35" borderId="16" xfId="0" applyFont="1" applyFill="1" applyBorder="1" applyAlignment="1">
      <alignment horizontal="left" wrapTex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2" fillId="35" borderId="16" xfId="0" applyFont="1" applyFill="1" applyBorder="1" applyAlignment="1">
      <alignment horizontal="left" vertical="top" wrapText="1"/>
    </xf>
    <xf numFmtId="0" fontId="15" fillId="35" borderId="11" xfId="0" applyFont="1" applyFill="1" applyBorder="1" applyAlignment="1">
      <alignment horizontal="left" vertical="top" wrapText="1"/>
    </xf>
    <xf numFmtId="0" fontId="15" fillId="35" borderId="16" xfId="0" applyFont="1" applyFill="1" applyBorder="1" applyAlignment="1">
      <alignment horizontal="left" vertical="top" wrapText="1"/>
    </xf>
    <xf numFmtId="0" fontId="11" fillId="32" borderId="17" xfId="0" applyFont="1" applyFill="1" applyBorder="1" applyAlignment="1">
      <alignment horizontal="right" wrapText="1"/>
    </xf>
    <xf numFmtId="0" fontId="67" fillId="32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t\AppData\Local\Microsoft\Windows\INetCache\IE\RCMANBDA\4%20&#1086;&#1082;&#1090;%20%202016%20.%20last%20&#1058;&#1072;&#1073;&#1083;&#1080;&#1094;&#1099;%20(&#1087;&#1083;&#1072;&#1085;&#1080;&#1088;&#1086;&#1074;&#1072;&#1085;&#1080;&#1077;%20&#1073;&#1102;&#1076;&#1078;&#1077;&#1090;&#1085;&#1099;&#1093;%20&#1072;&#1089;&#1089;&#1080;&#1075;&#1085;&#1086;&#1074;&#1072;&#1085;&#1080;&#1081;)_&#1082;%20&#1087;&#1088;&#1080;&#1082;&#1072;&#1079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 (13.09)"/>
      <sheetName val="норматив 2017"/>
      <sheetName val="норматив 2017 (нов девл)"/>
      <sheetName val="стройка"/>
      <sheetName val="ремонт рег"/>
      <sheetName val="ремонт МО"/>
      <sheetName val="свод  (1)"/>
      <sheetName val="фот"/>
      <sheetName val="з плата"/>
      <sheetName val="расчета налога на имущ"/>
      <sheetName val="налоги 2016"/>
      <sheetName val="налог на имущ"/>
      <sheetName val="расчет налога на землю"/>
      <sheetName val="расчет налога на имущество испр"/>
      <sheetName val="свод 2017 18 19"/>
    </sheetNames>
    <sheetDataSet>
      <sheetData sheetId="3">
        <row r="119">
          <cell r="B119" t="str">
            <v>Дубровский район</v>
          </cell>
        </row>
        <row r="120">
          <cell r="B120" t="str">
            <v>Строительство автомобильной дороги Подъезд к ферме КРС ООО "БМК" вблизи н.п.Радичи на км 3+700 автомобильной дороги Сеща-Радичи в Дубровском районе Брянской области</v>
          </cell>
        </row>
        <row r="121">
          <cell r="B121" t="str">
            <v>Карачевский  район</v>
          </cell>
        </row>
        <row r="122">
          <cell r="B122" t="str">
            <v>Строительство автомобильной дороги Куприна-Сомово на участке Куприна-граница Орловской области в Карачевском районе Брянской области (вблизи н.п. Сомово Шаблыкинского района Орловской области)</v>
          </cell>
        </row>
        <row r="123">
          <cell r="B123" t="str">
            <v>Клетнянский  район</v>
          </cell>
        </row>
        <row r="124">
          <cell r="B124" t="str">
            <v>Строительство автомобильной дороги Подъезд к ферме КРС СПК "Родина" от автомобильной дороги "Клетня-Строительная Слобода"-Алень на км 7+600 в Клетнянском районе Брянской области </v>
          </cell>
        </row>
        <row r="125">
          <cell r="B125" t="str">
            <v>Климовский  район</v>
          </cell>
        </row>
        <row r="126">
          <cell r="B126" t="str">
            <v>Строительство автомобильной дороги Подъезд к агрогородку "Гетманобудский"   от автомобильной дороги "Климово-Чуровичи" - Гетманова Буда на км 3+000  в Климовском районе Брянской области  </v>
          </cell>
        </row>
        <row r="127">
          <cell r="B127" t="str">
            <v>Красногорский  район</v>
          </cell>
        </row>
        <row r="128">
          <cell r="B128" t="str">
            <v>Строительство автомобильной дороги Подъезд к МТФ № 1 в н.п. Перелазы от автомобильной дороги Перелазы - Зеленая Дубрава на км 0+320  в Красногорском районе Брянской области </v>
          </cell>
        </row>
        <row r="129">
          <cell r="B129" t="str">
            <v>Мглинский  район</v>
          </cell>
        </row>
        <row r="130">
          <cell r="B130" t="str">
            <v>Реконструкция автомобильной дороги "Унеча-Мглин"-Бурчак-Ферма КРС ООО "БМК"  в Мглинском районе Брянской области</v>
          </cell>
        </row>
        <row r="131">
          <cell r="B131" t="str">
            <v>Рогнединский  район</v>
          </cell>
        </row>
        <row r="132">
          <cell r="B132" t="str">
            <v>Подъезд к ферме КРС ООО "Дубровское" от автомобильной дороги "Яблонь-Вороново"-Лутовиновка в Рогнединском районе Брянской области</v>
          </cell>
        </row>
        <row r="133">
          <cell r="B133" t="str">
            <v>Севский  район</v>
          </cell>
        </row>
        <row r="134">
          <cell r="B134" t="str">
            <v>Строительство автомобильной дороги Подъезд к МТФ "Шведчики"  на км 27+000 автомобильной дороги Комаричи-Севск в Севском районе Брянской области</v>
          </cell>
        </row>
        <row r="135">
          <cell r="B135" t="str">
            <v>Стародубский  район</v>
          </cell>
        </row>
        <row r="136">
          <cell r="B136" t="str">
            <v>Строительство автомобильной дороги Подъезд к ферме КРС ООО "Русское молоко" в с.Чубковичи в Стародубском районе Брянской области</v>
          </cell>
        </row>
        <row r="137">
          <cell r="B137" t="str">
            <v>Строительство автомобильной дороги Подъезд к ферме КРС СПК  "Стародубский" в с.Пантусово в Стародубском районе Брянской области</v>
          </cell>
        </row>
        <row r="138">
          <cell r="B138" t="str">
            <v>Строительство автомобильной дороги Подъезд к ферме КРС ООО "Русское молоко" в с.Нижнее в Стародубском районе Брянской области</v>
          </cell>
        </row>
        <row r="139">
          <cell r="B139" t="str">
            <v>Строительство автомобильной дороги Подъезд к ферме КРС ООО  "АгроЛенина" в с.Дохновичи в Стародубском районе Брянской области</v>
          </cell>
        </row>
        <row r="140">
          <cell r="B140" t="str">
            <v>Суземский  район</v>
          </cell>
        </row>
        <row r="141">
          <cell r="B141" t="str">
            <v>Строительство автомобильной дороги "Суземка-Трубчевск"-Холмецкий Хутор"-пост Нерусса в Суземском районе Брянской области</v>
          </cell>
        </row>
        <row r="142">
          <cell r="B142" t="str">
            <v>Строительство автомобильной дороги Подъезд к откормочной площадке КРС ООО "БМК" вблизи н.п.Невдольск на км 16+000 автомобильной дороги "Украина"-Суземка в Суземском районе Брянской области</v>
          </cell>
        </row>
        <row r="143">
          <cell r="B143" t="str">
            <v>Суражский  район</v>
          </cell>
        </row>
        <row r="144">
          <cell r="B144" t="str">
            <v>Строительство автомобильной дороги Подъезд к МТФ колхоза "Серп и Молот" в н.п.Влазовичи на км 0+150 автомобильной дороги Влазовичи-Васильевка в Суражском районе Брянской области</v>
          </cell>
        </row>
        <row r="145">
          <cell r="B145" t="str">
            <v>Строительство автомобильной дороги Подъезд к МТФ СПК "Восход" в н.п.Октябрьское на км 15+100 автомобильной дороги Сураж-Гордеевка в Суражском районе Брянской области</v>
          </cell>
        </row>
        <row r="146">
          <cell r="B146" t="str">
            <v>Строительство автомобильной дороги  Подъезд  к МТФ СПК "Западный" в н.п. Гудовка в Суражском районе Брянской области</v>
          </cell>
        </row>
        <row r="147">
          <cell r="B147" t="str">
            <v>Трубчевский  район</v>
          </cell>
        </row>
        <row r="148">
          <cell r="B148" t="str">
            <v>Строительство автомобильной дороги "Трубчевск-Погар"-Колодезки в Трубчевском районе Брянской области</v>
          </cell>
        </row>
        <row r="149">
          <cell r="B149" t="str">
            <v>Унечский  район</v>
          </cell>
        </row>
        <row r="150">
          <cell r="B150" t="str">
            <v>Строительство автомобильной дороги "Унеча - ст.Рассуха - Лизогубовка" - Трудовик в Унечском районе Брянской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191"/>
  <sheetViews>
    <sheetView view="pageBreakPreview" zoomScale="80" zoomScaleNormal="85" zoomScaleSheetLayoutView="80" zoomScalePageLayoutView="0" workbookViewId="0" topLeftCell="A1">
      <pane xSplit="12" ySplit="7" topLeftCell="M8" activePane="bottomRight" state="frozen"/>
      <selection pane="topLeft" activeCell="A1" sqref="A1"/>
      <selection pane="topRight" activeCell="L1" sqref="L1"/>
      <selection pane="bottomLeft" activeCell="A11" sqref="A11"/>
      <selection pane="bottomRight" activeCell="A190" sqref="A190:A191"/>
    </sheetView>
  </sheetViews>
  <sheetFormatPr defaultColWidth="9.33203125" defaultRowHeight="12.75"/>
  <cols>
    <col min="1" max="1" width="77.83203125" style="45" customWidth="1"/>
    <col min="2" max="2" width="5.33203125" style="70" customWidth="1"/>
    <col min="3" max="4" width="5.66015625" style="70" customWidth="1"/>
    <col min="5" max="5" width="7.66015625" style="70" customWidth="1"/>
    <col min="6" max="7" width="5.5" style="70" customWidth="1"/>
    <col min="8" max="8" width="12.66015625" style="70" customWidth="1"/>
    <col min="9" max="9" width="7.66015625" style="70" customWidth="1"/>
    <col min="10" max="10" width="10.5" style="20" customWidth="1"/>
    <col min="11" max="11" width="10.66015625" style="20" customWidth="1"/>
    <col min="12" max="12" width="9.83203125" style="70" customWidth="1"/>
    <col min="13" max="15" width="20.83203125" style="0" customWidth="1"/>
    <col min="16" max="16" width="10.83203125" style="0" customWidth="1"/>
  </cols>
  <sheetData>
    <row r="1" spans="1:16" ht="19.5" customHeight="1">
      <c r="A1" s="224" t="s">
        <v>382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ht="19.5" customHeight="1">
      <c r="A2" s="225" t="s">
        <v>383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19.5" customHeight="1">
      <c r="A3" s="225" t="s">
        <v>390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16" ht="19.5" customHeight="1">
      <c r="A4" s="225" t="s">
        <v>389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</row>
    <row r="5" spans="1:16" ht="16.5" customHeight="1">
      <c r="A5" s="226" t="s">
        <v>1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</row>
    <row r="6" spans="1:16" s="219" customFormat="1" ht="60">
      <c r="A6" s="46" t="s">
        <v>2</v>
      </c>
      <c r="B6" s="30" t="s">
        <v>3</v>
      </c>
      <c r="C6" s="30" t="s">
        <v>4</v>
      </c>
      <c r="D6" s="30" t="s">
        <v>101</v>
      </c>
      <c r="E6" s="30" t="s">
        <v>5</v>
      </c>
      <c r="F6" s="30" t="s">
        <v>6</v>
      </c>
      <c r="G6" s="30" t="s">
        <v>7</v>
      </c>
      <c r="H6" s="30" t="s">
        <v>8</v>
      </c>
      <c r="I6" s="30" t="s">
        <v>9</v>
      </c>
      <c r="J6" s="30" t="s">
        <v>51</v>
      </c>
      <c r="K6" s="30" t="s">
        <v>52</v>
      </c>
      <c r="L6" s="30" t="s">
        <v>53</v>
      </c>
      <c r="M6" s="195" t="s">
        <v>385</v>
      </c>
      <c r="N6" s="195" t="s">
        <v>386</v>
      </c>
      <c r="O6" s="195" t="s">
        <v>387</v>
      </c>
      <c r="P6" s="195" t="s">
        <v>388</v>
      </c>
    </row>
    <row r="7" spans="1:16" ht="17.25" customHeight="1">
      <c r="A7" s="46" t="s">
        <v>10</v>
      </c>
      <c r="B7" s="6" t="s">
        <v>11</v>
      </c>
      <c r="C7" s="6" t="s">
        <v>12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196">
        <v>13</v>
      </c>
      <c r="N7" s="196">
        <v>14</v>
      </c>
      <c r="O7" s="196">
        <v>15</v>
      </c>
      <c r="P7" s="196">
        <v>16</v>
      </c>
    </row>
    <row r="8" spans="1:16" ht="24.75" customHeight="1">
      <c r="A8" s="39" t="s">
        <v>119</v>
      </c>
      <c r="B8" s="17"/>
      <c r="C8" s="17"/>
      <c r="D8" s="17"/>
      <c r="E8" s="17"/>
      <c r="F8" s="17"/>
      <c r="G8" s="17"/>
      <c r="H8" s="17"/>
      <c r="I8" s="17"/>
      <c r="J8" s="14"/>
      <c r="K8" s="14"/>
      <c r="L8" s="14"/>
      <c r="M8" s="197">
        <f>M58+M78+M98+M139+M163+M39+M11+M129+M68+M30+M49</f>
        <v>904075953.9</v>
      </c>
      <c r="N8" s="197">
        <f>N58+N78+N98+N139+N163+N39+N11+N129+N68+N30+N49</f>
        <v>401825576.64</v>
      </c>
      <c r="O8" s="197">
        <f>O58+O78+O98+O139+O163+O39+O11+O129+O68+O30+O49</f>
        <v>389551662.5</v>
      </c>
      <c r="P8" s="217">
        <f>O8/M8*100</f>
        <v>43.08837778723715</v>
      </c>
    </row>
    <row r="9" spans="1:16" ht="15" customHeight="1">
      <c r="A9" s="36" t="s">
        <v>50</v>
      </c>
      <c r="B9" s="17"/>
      <c r="C9" s="17"/>
      <c r="D9" s="17"/>
      <c r="E9" s="17"/>
      <c r="F9" s="17"/>
      <c r="G9" s="17"/>
      <c r="H9" s="17"/>
      <c r="I9" s="17"/>
      <c r="J9" s="14"/>
      <c r="K9" s="14"/>
      <c r="L9" s="14"/>
      <c r="M9" s="198"/>
      <c r="N9" s="200"/>
      <c r="O9" s="200"/>
      <c r="P9" s="216"/>
    </row>
    <row r="10" spans="1:16" s="113" customFormat="1" ht="36" customHeight="1">
      <c r="A10" s="26" t="s">
        <v>224</v>
      </c>
      <c r="B10" s="10">
        <v>12</v>
      </c>
      <c r="C10" s="10"/>
      <c r="D10" s="10"/>
      <c r="E10" s="9"/>
      <c r="F10" s="9"/>
      <c r="G10" s="9"/>
      <c r="H10" s="9"/>
      <c r="I10" s="9"/>
      <c r="J10" s="94"/>
      <c r="K10" s="129"/>
      <c r="L10" s="94"/>
      <c r="M10" s="199">
        <f>M11</f>
        <v>100000000</v>
      </c>
      <c r="N10" s="199">
        <f>N11</f>
        <v>0</v>
      </c>
      <c r="O10" s="199">
        <f>O11</f>
        <v>0</v>
      </c>
      <c r="P10" s="217">
        <f aca="true" t="shared" si="0" ref="P10:P72">O10/M10*100</f>
        <v>0</v>
      </c>
    </row>
    <row r="11" spans="1:16" ht="35.25" customHeight="1">
      <c r="A11" s="145" t="s">
        <v>227</v>
      </c>
      <c r="B11" s="153">
        <v>12</v>
      </c>
      <c r="C11" s="154">
        <v>0</v>
      </c>
      <c r="D11" s="153" t="s">
        <v>254</v>
      </c>
      <c r="E11" s="153">
        <v>812</v>
      </c>
      <c r="F11" s="153"/>
      <c r="G11" s="153"/>
      <c r="H11" s="153"/>
      <c r="I11" s="155"/>
      <c r="J11" s="136"/>
      <c r="K11" s="147"/>
      <c r="L11" s="148"/>
      <c r="M11" s="199">
        <f>M13</f>
        <v>100000000</v>
      </c>
      <c r="N11" s="199">
        <f>N13</f>
        <v>0</v>
      </c>
      <c r="O11" s="199">
        <f>O13</f>
        <v>0</v>
      </c>
      <c r="P11" s="217">
        <f t="shared" si="0"/>
        <v>0</v>
      </c>
    </row>
    <row r="12" spans="1:16" s="113" customFormat="1" ht="21.75" customHeight="1">
      <c r="A12" s="145" t="s">
        <v>274</v>
      </c>
      <c r="B12" s="153">
        <v>12</v>
      </c>
      <c r="C12" s="154">
        <v>0</v>
      </c>
      <c r="D12" s="153" t="s">
        <v>254</v>
      </c>
      <c r="E12" s="153">
        <v>812</v>
      </c>
      <c r="F12" s="153"/>
      <c r="G12" s="153"/>
      <c r="H12" s="153"/>
      <c r="I12" s="155"/>
      <c r="J12" s="136"/>
      <c r="K12" s="147"/>
      <c r="L12" s="148"/>
      <c r="M12" s="199">
        <f aca="true" t="shared" si="1" ref="M12:O13">M13</f>
        <v>100000000</v>
      </c>
      <c r="N12" s="199">
        <f t="shared" si="1"/>
        <v>0</v>
      </c>
      <c r="O12" s="199">
        <f t="shared" si="1"/>
        <v>0</v>
      </c>
      <c r="P12" s="217">
        <f t="shared" si="0"/>
        <v>0</v>
      </c>
    </row>
    <row r="13" spans="1:16" ht="27.75" customHeight="1">
      <c r="A13" s="131" t="s">
        <v>255</v>
      </c>
      <c r="B13" s="153">
        <v>12</v>
      </c>
      <c r="C13" s="154">
        <v>0</v>
      </c>
      <c r="D13" s="153" t="s">
        <v>254</v>
      </c>
      <c r="E13" s="153">
        <v>812</v>
      </c>
      <c r="F13" s="153" t="s">
        <v>17</v>
      </c>
      <c r="G13" s="153" t="s">
        <v>15</v>
      </c>
      <c r="H13" s="153"/>
      <c r="I13" s="153"/>
      <c r="J13" s="134"/>
      <c r="K13" s="134"/>
      <c r="L13" s="134"/>
      <c r="M13" s="199">
        <f t="shared" si="1"/>
        <v>100000000</v>
      </c>
      <c r="N13" s="199">
        <f t="shared" si="1"/>
        <v>0</v>
      </c>
      <c r="O13" s="199">
        <f t="shared" si="1"/>
        <v>0</v>
      </c>
      <c r="P13" s="217">
        <f t="shared" si="0"/>
        <v>0</v>
      </c>
    </row>
    <row r="14" spans="1:16" ht="38.25" customHeight="1">
      <c r="A14" s="152" t="s">
        <v>27</v>
      </c>
      <c r="B14" s="153" t="s">
        <v>254</v>
      </c>
      <c r="C14" s="154">
        <v>0</v>
      </c>
      <c r="D14" s="153" t="s">
        <v>254</v>
      </c>
      <c r="E14" s="153" t="s">
        <v>256</v>
      </c>
      <c r="F14" s="153" t="s">
        <v>17</v>
      </c>
      <c r="G14" s="153" t="s">
        <v>15</v>
      </c>
      <c r="H14" s="153" t="s">
        <v>266</v>
      </c>
      <c r="I14" s="153"/>
      <c r="J14" s="146"/>
      <c r="K14" s="149"/>
      <c r="L14" s="150"/>
      <c r="M14" s="199">
        <f>M16</f>
        <v>100000000</v>
      </c>
      <c r="N14" s="199">
        <f>N16</f>
        <v>0</v>
      </c>
      <c r="O14" s="199">
        <f>O16</f>
        <v>0</v>
      </c>
      <c r="P14" s="217">
        <f t="shared" si="0"/>
        <v>0</v>
      </c>
    </row>
    <row r="15" spans="1:16" s="25" customFormat="1" ht="112.5" customHeight="1">
      <c r="A15" s="145" t="s">
        <v>257</v>
      </c>
      <c r="B15" s="153">
        <v>12</v>
      </c>
      <c r="C15" s="154">
        <v>0</v>
      </c>
      <c r="D15" s="153" t="s">
        <v>254</v>
      </c>
      <c r="E15" s="153">
        <v>812</v>
      </c>
      <c r="F15" s="153" t="s">
        <v>17</v>
      </c>
      <c r="G15" s="153" t="s">
        <v>15</v>
      </c>
      <c r="H15" s="153" t="s">
        <v>266</v>
      </c>
      <c r="I15" s="153" t="s">
        <v>258</v>
      </c>
      <c r="J15" s="146"/>
      <c r="K15" s="149"/>
      <c r="L15" s="150"/>
      <c r="M15" s="199">
        <f aca="true" t="shared" si="2" ref="M15:O16">M16</f>
        <v>100000000</v>
      </c>
      <c r="N15" s="199">
        <f t="shared" si="2"/>
        <v>0</v>
      </c>
      <c r="O15" s="199">
        <f t="shared" si="2"/>
        <v>0</v>
      </c>
      <c r="P15" s="217">
        <f t="shared" si="0"/>
        <v>0</v>
      </c>
    </row>
    <row r="16" spans="1:16" s="25" customFormat="1" ht="72" customHeight="1">
      <c r="A16" s="145" t="s">
        <v>259</v>
      </c>
      <c r="B16" s="153">
        <v>12</v>
      </c>
      <c r="C16" s="154">
        <v>0</v>
      </c>
      <c r="D16" s="153" t="s">
        <v>254</v>
      </c>
      <c r="E16" s="153">
        <v>812</v>
      </c>
      <c r="F16" s="153" t="s">
        <v>17</v>
      </c>
      <c r="G16" s="153" t="s">
        <v>15</v>
      </c>
      <c r="H16" s="153" t="s">
        <v>266</v>
      </c>
      <c r="I16" s="153" t="s">
        <v>260</v>
      </c>
      <c r="J16" s="146"/>
      <c r="K16" s="149"/>
      <c r="L16" s="150"/>
      <c r="M16" s="199">
        <f t="shared" si="2"/>
        <v>100000000</v>
      </c>
      <c r="N16" s="199">
        <f t="shared" si="2"/>
        <v>0</v>
      </c>
      <c r="O16" s="199">
        <f t="shared" si="2"/>
        <v>0</v>
      </c>
      <c r="P16" s="217">
        <f t="shared" si="0"/>
        <v>0</v>
      </c>
    </row>
    <row r="17" spans="1:16" ht="33.75" customHeight="1">
      <c r="A17" s="132" t="s">
        <v>261</v>
      </c>
      <c r="B17" s="185">
        <v>12</v>
      </c>
      <c r="C17" s="186">
        <v>0</v>
      </c>
      <c r="D17" s="185" t="s">
        <v>254</v>
      </c>
      <c r="E17" s="185">
        <v>812</v>
      </c>
      <c r="F17" s="185" t="s">
        <v>17</v>
      </c>
      <c r="G17" s="185" t="s">
        <v>15</v>
      </c>
      <c r="H17" s="185" t="s">
        <v>266</v>
      </c>
      <c r="I17" s="185" t="s">
        <v>260</v>
      </c>
      <c r="J17" s="136"/>
      <c r="K17" s="136"/>
      <c r="L17" s="137"/>
      <c r="M17" s="199">
        <f>M19+M18+M20+M21+M22+M23+M24+M25+M26+M27</f>
        <v>100000000</v>
      </c>
      <c r="N17" s="199">
        <f>N19+N18+N20+N21+N22+N23+N24+N25+N26+N27</f>
        <v>0</v>
      </c>
      <c r="O17" s="199">
        <f>O19+O18+O20+O21+O22+O23+O24+O25+O26+O27</f>
        <v>0</v>
      </c>
      <c r="P17" s="217">
        <f t="shared" si="0"/>
        <v>0</v>
      </c>
    </row>
    <row r="18" spans="1:16" s="24" customFormat="1" ht="36.75" customHeight="1">
      <c r="A18" s="151" t="s">
        <v>309</v>
      </c>
      <c r="B18" s="187">
        <v>12</v>
      </c>
      <c r="C18" s="188">
        <v>0</v>
      </c>
      <c r="D18" s="187" t="s">
        <v>254</v>
      </c>
      <c r="E18" s="187">
        <v>812</v>
      </c>
      <c r="F18" s="187" t="s">
        <v>17</v>
      </c>
      <c r="G18" s="187" t="s">
        <v>15</v>
      </c>
      <c r="H18" s="187" t="s">
        <v>266</v>
      </c>
      <c r="I18" s="187" t="s">
        <v>260</v>
      </c>
      <c r="J18" s="33" t="s">
        <v>318</v>
      </c>
      <c r="K18" s="173">
        <v>1</v>
      </c>
      <c r="L18" s="173" t="s">
        <v>233</v>
      </c>
      <c r="M18" s="200">
        <v>4398000</v>
      </c>
      <c r="N18" s="200"/>
      <c r="O18" s="200"/>
      <c r="P18" s="216">
        <f t="shared" si="0"/>
        <v>0</v>
      </c>
    </row>
    <row r="19" spans="1:16" s="24" customFormat="1" ht="35.25" customHeight="1">
      <c r="A19" s="151" t="s">
        <v>263</v>
      </c>
      <c r="B19" s="187">
        <v>12</v>
      </c>
      <c r="C19" s="188">
        <v>0</v>
      </c>
      <c r="D19" s="187" t="s">
        <v>254</v>
      </c>
      <c r="E19" s="187">
        <v>812</v>
      </c>
      <c r="F19" s="187" t="s">
        <v>17</v>
      </c>
      <c r="G19" s="187" t="s">
        <v>15</v>
      </c>
      <c r="H19" s="187" t="s">
        <v>266</v>
      </c>
      <c r="I19" s="187" t="s">
        <v>260</v>
      </c>
      <c r="J19" s="33" t="s">
        <v>262</v>
      </c>
      <c r="K19" s="173" t="s">
        <v>264</v>
      </c>
      <c r="L19" s="173" t="s">
        <v>233</v>
      </c>
      <c r="M19" s="200">
        <v>29707000</v>
      </c>
      <c r="N19" s="200"/>
      <c r="O19" s="200"/>
      <c r="P19" s="216">
        <f t="shared" si="0"/>
        <v>0</v>
      </c>
    </row>
    <row r="20" spans="1:16" s="113" customFormat="1" ht="39" customHeight="1">
      <c r="A20" s="151" t="s">
        <v>310</v>
      </c>
      <c r="B20" s="187">
        <v>12</v>
      </c>
      <c r="C20" s="188">
        <v>0</v>
      </c>
      <c r="D20" s="187" t="s">
        <v>254</v>
      </c>
      <c r="E20" s="187">
        <v>812</v>
      </c>
      <c r="F20" s="187" t="s">
        <v>17</v>
      </c>
      <c r="G20" s="187" t="s">
        <v>15</v>
      </c>
      <c r="H20" s="187" t="s">
        <v>266</v>
      </c>
      <c r="I20" s="187" t="s">
        <v>260</v>
      </c>
      <c r="J20" s="33" t="s">
        <v>318</v>
      </c>
      <c r="K20" s="173">
        <v>0.5</v>
      </c>
      <c r="L20" s="173" t="s">
        <v>233</v>
      </c>
      <c r="M20" s="200">
        <v>2415000</v>
      </c>
      <c r="N20" s="200"/>
      <c r="O20" s="200"/>
      <c r="P20" s="216">
        <f t="shared" si="0"/>
        <v>0</v>
      </c>
    </row>
    <row r="21" spans="1:16" s="113" customFormat="1" ht="39" customHeight="1">
      <c r="A21" s="172" t="s">
        <v>311</v>
      </c>
      <c r="B21" s="187">
        <v>12</v>
      </c>
      <c r="C21" s="188">
        <v>0</v>
      </c>
      <c r="D21" s="187" t="s">
        <v>254</v>
      </c>
      <c r="E21" s="187">
        <v>812</v>
      </c>
      <c r="F21" s="187" t="s">
        <v>17</v>
      </c>
      <c r="G21" s="187" t="s">
        <v>15</v>
      </c>
      <c r="H21" s="187" t="s">
        <v>266</v>
      </c>
      <c r="I21" s="187" t="s">
        <v>260</v>
      </c>
      <c r="J21" s="33" t="s">
        <v>318</v>
      </c>
      <c r="K21" s="173">
        <v>0.45</v>
      </c>
      <c r="L21" s="173" t="s">
        <v>233</v>
      </c>
      <c r="M21" s="200">
        <v>3500000</v>
      </c>
      <c r="N21" s="200"/>
      <c r="O21" s="200"/>
      <c r="P21" s="216">
        <f t="shared" si="0"/>
        <v>0</v>
      </c>
    </row>
    <row r="22" spans="1:16" s="113" customFormat="1" ht="39" customHeight="1">
      <c r="A22" s="172" t="s">
        <v>312</v>
      </c>
      <c r="B22" s="187">
        <v>12</v>
      </c>
      <c r="C22" s="188">
        <v>0</v>
      </c>
      <c r="D22" s="187" t="s">
        <v>254</v>
      </c>
      <c r="E22" s="187">
        <v>812</v>
      </c>
      <c r="F22" s="187" t="s">
        <v>17</v>
      </c>
      <c r="G22" s="187" t="s">
        <v>15</v>
      </c>
      <c r="H22" s="187" t="s">
        <v>266</v>
      </c>
      <c r="I22" s="187" t="s">
        <v>260</v>
      </c>
      <c r="J22" s="33" t="s">
        <v>318</v>
      </c>
      <c r="K22" s="174" t="s">
        <v>319</v>
      </c>
      <c r="L22" s="173" t="s">
        <v>233</v>
      </c>
      <c r="M22" s="200">
        <v>3600000</v>
      </c>
      <c r="N22" s="200"/>
      <c r="O22" s="200"/>
      <c r="P22" s="216">
        <f t="shared" si="0"/>
        <v>0</v>
      </c>
    </row>
    <row r="23" spans="1:16" s="113" customFormat="1" ht="39" customHeight="1">
      <c r="A23" s="172" t="s">
        <v>316</v>
      </c>
      <c r="B23" s="187">
        <v>12</v>
      </c>
      <c r="C23" s="188">
        <v>0</v>
      </c>
      <c r="D23" s="187" t="s">
        <v>254</v>
      </c>
      <c r="E23" s="187">
        <v>812</v>
      </c>
      <c r="F23" s="187" t="s">
        <v>17</v>
      </c>
      <c r="G23" s="187" t="s">
        <v>15</v>
      </c>
      <c r="H23" s="187" t="s">
        <v>266</v>
      </c>
      <c r="I23" s="187" t="s">
        <v>260</v>
      </c>
      <c r="J23" s="33" t="s">
        <v>318</v>
      </c>
      <c r="K23" s="174" t="s">
        <v>320</v>
      </c>
      <c r="L23" s="173" t="s">
        <v>233</v>
      </c>
      <c r="M23" s="200">
        <v>3300000</v>
      </c>
      <c r="N23" s="200"/>
      <c r="O23" s="200"/>
      <c r="P23" s="216">
        <f t="shared" si="0"/>
        <v>0</v>
      </c>
    </row>
    <row r="24" spans="1:16" s="113" customFormat="1" ht="39" customHeight="1">
      <c r="A24" s="172" t="s">
        <v>313</v>
      </c>
      <c r="B24" s="187">
        <v>12</v>
      </c>
      <c r="C24" s="188">
        <v>0</v>
      </c>
      <c r="D24" s="187" t="s">
        <v>254</v>
      </c>
      <c r="E24" s="187">
        <v>812</v>
      </c>
      <c r="F24" s="187" t="s">
        <v>17</v>
      </c>
      <c r="G24" s="187" t="s">
        <v>15</v>
      </c>
      <c r="H24" s="187" t="s">
        <v>266</v>
      </c>
      <c r="I24" s="187" t="s">
        <v>260</v>
      </c>
      <c r="J24" s="33" t="s">
        <v>318</v>
      </c>
      <c r="K24" s="174" t="s">
        <v>321</v>
      </c>
      <c r="L24" s="173" t="s">
        <v>233</v>
      </c>
      <c r="M24" s="200">
        <v>2500000</v>
      </c>
      <c r="N24" s="200"/>
      <c r="O24" s="200"/>
      <c r="P24" s="216">
        <f t="shared" si="0"/>
        <v>0</v>
      </c>
    </row>
    <row r="25" spans="1:16" s="113" customFormat="1" ht="39" customHeight="1">
      <c r="A25" s="172" t="s">
        <v>314</v>
      </c>
      <c r="B25" s="187">
        <v>12</v>
      </c>
      <c r="C25" s="188">
        <v>0</v>
      </c>
      <c r="D25" s="187" t="s">
        <v>254</v>
      </c>
      <c r="E25" s="187">
        <v>812</v>
      </c>
      <c r="F25" s="187" t="s">
        <v>17</v>
      </c>
      <c r="G25" s="187" t="s">
        <v>15</v>
      </c>
      <c r="H25" s="187" t="s">
        <v>266</v>
      </c>
      <c r="I25" s="187" t="s">
        <v>260</v>
      </c>
      <c r="J25" s="33" t="s">
        <v>318</v>
      </c>
      <c r="K25" s="174" t="s">
        <v>322</v>
      </c>
      <c r="L25" s="173" t="s">
        <v>233</v>
      </c>
      <c r="M25" s="200">
        <v>2682000</v>
      </c>
      <c r="N25" s="200"/>
      <c r="O25" s="200"/>
      <c r="P25" s="216">
        <f t="shared" si="0"/>
        <v>0</v>
      </c>
    </row>
    <row r="26" spans="1:16" s="113" customFormat="1" ht="48" customHeight="1">
      <c r="A26" s="172" t="s">
        <v>315</v>
      </c>
      <c r="B26" s="187">
        <v>12</v>
      </c>
      <c r="C26" s="188">
        <v>0</v>
      </c>
      <c r="D26" s="187" t="s">
        <v>254</v>
      </c>
      <c r="E26" s="187">
        <v>812</v>
      </c>
      <c r="F26" s="187" t="s">
        <v>17</v>
      </c>
      <c r="G26" s="187" t="s">
        <v>15</v>
      </c>
      <c r="H26" s="187" t="s">
        <v>266</v>
      </c>
      <c r="I26" s="187" t="s">
        <v>260</v>
      </c>
      <c r="J26" s="33" t="s">
        <v>318</v>
      </c>
      <c r="K26" s="173">
        <v>10.72</v>
      </c>
      <c r="L26" s="173" t="s">
        <v>233</v>
      </c>
      <c r="M26" s="200">
        <v>18225000</v>
      </c>
      <c r="N26" s="200"/>
      <c r="O26" s="200"/>
      <c r="P26" s="216">
        <f t="shared" si="0"/>
        <v>0</v>
      </c>
    </row>
    <row r="27" spans="1:16" s="113" customFormat="1" ht="39" customHeight="1">
      <c r="A27" s="151" t="s">
        <v>317</v>
      </c>
      <c r="B27" s="187">
        <v>12</v>
      </c>
      <c r="C27" s="188">
        <v>0</v>
      </c>
      <c r="D27" s="187" t="s">
        <v>254</v>
      </c>
      <c r="E27" s="187">
        <v>812</v>
      </c>
      <c r="F27" s="187" t="s">
        <v>17</v>
      </c>
      <c r="G27" s="187" t="s">
        <v>15</v>
      </c>
      <c r="H27" s="187" t="s">
        <v>266</v>
      </c>
      <c r="I27" s="187" t="s">
        <v>260</v>
      </c>
      <c r="J27" s="171" t="s">
        <v>262</v>
      </c>
      <c r="K27" s="173" t="s">
        <v>265</v>
      </c>
      <c r="L27" s="173" t="s">
        <v>233</v>
      </c>
      <c r="M27" s="200">
        <v>29673000</v>
      </c>
      <c r="N27" s="200"/>
      <c r="O27" s="200"/>
      <c r="P27" s="216">
        <f t="shared" si="0"/>
        <v>0</v>
      </c>
    </row>
    <row r="28" spans="1:16" s="113" customFormat="1" ht="25.5" customHeight="1">
      <c r="A28" s="115" t="s">
        <v>286</v>
      </c>
      <c r="B28" s="56" t="s">
        <v>287</v>
      </c>
      <c r="C28" s="56">
        <v>0</v>
      </c>
      <c r="D28" s="56"/>
      <c r="E28" s="31"/>
      <c r="F28" s="31"/>
      <c r="G28" s="31"/>
      <c r="H28" s="31"/>
      <c r="I28" s="31"/>
      <c r="J28" s="33"/>
      <c r="K28" s="33"/>
      <c r="L28" s="33"/>
      <c r="M28" s="199">
        <f aca="true" t="shared" si="3" ref="M28:O35">M29</f>
        <v>344005959.9</v>
      </c>
      <c r="N28" s="199">
        <f t="shared" si="3"/>
        <v>337170390.02</v>
      </c>
      <c r="O28" s="199">
        <f t="shared" si="3"/>
        <v>334706668.95</v>
      </c>
      <c r="P28" s="217">
        <f t="shared" si="0"/>
        <v>97.29676458143248</v>
      </c>
    </row>
    <row r="29" spans="1:16" s="113" customFormat="1" ht="23.25" customHeight="1">
      <c r="A29" s="115" t="s">
        <v>288</v>
      </c>
      <c r="B29" s="56">
        <v>14</v>
      </c>
      <c r="C29" s="56">
        <v>0</v>
      </c>
      <c r="D29" s="56">
        <v>18</v>
      </c>
      <c r="E29" s="31"/>
      <c r="F29" s="31"/>
      <c r="G29" s="31"/>
      <c r="H29" s="31"/>
      <c r="I29" s="31"/>
      <c r="J29" s="33"/>
      <c r="K29" s="33"/>
      <c r="L29" s="33"/>
      <c r="M29" s="199">
        <f t="shared" si="3"/>
        <v>344005959.9</v>
      </c>
      <c r="N29" s="199">
        <f t="shared" si="3"/>
        <v>337170390.02</v>
      </c>
      <c r="O29" s="199">
        <f t="shared" si="3"/>
        <v>334706668.95</v>
      </c>
      <c r="P29" s="217">
        <f t="shared" si="0"/>
        <v>97.29676458143248</v>
      </c>
    </row>
    <row r="30" spans="1:16" s="113" customFormat="1" ht="25.5" customHeight="1">
      <c r="A30" s="115" t="s">
        <v>365</v>
      </c>
      <c r="B30" s="56">
        <v>14</v>
      </c>
      <c r="C30" s="56">
        <v>0</v>
      </c>
      <c r="D30" s="56">
        <v>18</v>
      </c>
      <c r="E30" s="56">
        <v>814</v>
      </c>
      <c r="F30" s="31"/>
      <c r="G30" s="31"/>
      <c r="H30" s="31"/>
      <c r="I30" s="31"/>
      <c r="J30" s="33"/>
      <c r="K30" s="33"/>
      <c r="L30" s="33"/>
      <c r="M30" s="199">
        <f t="shared" si="3"/>
        <v>344005959.9</v>
      </c>
      <c r="N30" s="199">
        <f t="shared" si="3"/>
        <v>337170390.02</v>
      </c>
      <c r="O30" s="199">
        <f t="shared" si="3"/>
        <v>334706668.95</v>
      </c>
      <c r="P30" s="217">
        <f t="shared" si="0"/>
        <v>97.29676458143248</v>
      </c>
    </row>
    <row r="31" spans="1:16" s="113" customFormat="1" ht="25.5" customHeight="1">
      <c r="A31" s="115" t="s">
        <v>289</v>
      </c>
      <c r="B31" s="56">
        <v>14</v>
      </c>
      <c r="C31" s="56">
        <v>0</v>
      </c>
      <c r="D31" s="56">
        <v>18</v>
      </c>
      <c r="E31" s="56">
        <v>814</v>
      </c>
      <c r="F31" s="166" t="s">
        <v>22</v>
      </c>
      <c r="G31" s="31"/>
      <c r="H31" s="31"/>
      <c r="I31" s="31"/>
      <c r="J31" s="33"/>
      <c r="K31" s="33"/>
      <c r="L31" s="33"/>
      <c r="M31" s="199">
        <f>M32</f>
        <v>344005959.9</v>
      </c>
      <c r="N31" s="199">
        <f t="shared" si="3"/>
        <v>337170390.02</v>
      </c>
      <c r="O31" s="199">
        <f t="shared" si="3"/>
        <v>334706668.95</v>
      </c>
      <c r="P31" s="217">
        <f t="shared" si="0"/>
        <v>97.29676458143248</v>
      </c>
    </row>
    <row r="32" spans="1:16" s="113" customFormat="1" ht="24.75" customHeight="1">
      <c r="A32" s="115" t="s">
        <v>290</v>
      </c>
      <c r="B32" s="56">
        <v>14</v>
      </c>
      <c r="C32" s="56">
        <v>0</v>
      </c>
      <c r="D32" s="56">
        <v>18</v>
      </c>
      <c r="E32" s="56">
        <v>814</v>
      </c>
      <c r="F32" s="166" t="s">
        <v>22</v>
      </c>
      <c r="G32" s="166" t="s">
        <v>14</v>
      </c>
      <c r="H32" s="31"/>
      <c r="I32" s="31"/>
      <c r="J32" s="33"/>
      <c r="K32" s="33"/>
      <c r="L32" s="33"/>
      <c r="M32" s="199">
        <f t="shared" si="3"/>
        <v>344005959.9</v>
      </c>
      <c r="N32" s="199">
        <f t="shared" si="3"/>
        <v>337170390.02</v>
      </c>
      <c r="O32" s="199">
        <f t="shared" si="3"/>
        <v>334706668.95</v>
      </c>
      <c r="P32" s="217">
        <f t="shared" si="0"/>
        <v>97.29676458143248</v>
      </c>
    </row>
    <row r="33" spans="1:16" s="113" customFormat="1" ht="66" customHeight="1">
      <c r="A33" s="115" t="s">
        <v>366</v>
      </c>
      <c r="B33" s="56" t="s">
        <v>287</v>
      </c>
      <c r="C33" s="56">
        <v>0</v>
      </c>
      <c r="D33" s="56">
        <v>18</v>
      </c>
      <c r="E33" s="56">
        <v>814</v>
      </c>
      <c r="F33" s="56" t="s">
        <v>22</v>
      </c>
      <c r="G33" s="56" t="s">
        <v>14</v>
      </c>
      <c r="H33" s="56">
        <v>13890</v>
      </c>
      <c r="I33" s="31"/>
      <c r="J33" s="33"/>
      <c r="K33" s="33"/>
      <c r="L33" s="33"/>
      <c r="M33" s="199">
        <f t="shared" si="3"/>
        <v>344005959.9</v>
      </c>
      <c r="N33" s="199">
        <f t="shared" si="3"/>
        <v>337170390.02</v>
      </c>
      <c r="O33" s="199">
        <f t="shared" si="3"/>
        <v>334706668.95</v>
      </c>
      <c r="P33" s="217">
        <f t="shared" si="0"/>
        <v>97.29676458143248</v>
      </c>
    </row>
    <row r="34" spans="1:16" s="113" customFormat="1" ht="50.25" customHeight="1">
      <c r="A34" s="39" t="s">
        <v>367</v>
      </c>
      <c r="B34" s="56" t="s">
        <v>287</v>
      </c>
      <c r="C34" s="56">
        <v>0</v>
      </c>
      <c r="D34" s="56">
        <v>18</v>
      </c>
      <c r="E34" s="56">
        <v>814</v>
      </c>
      <c r="F34" s="56" t="s">
        <v>22</v>
      </c>
      <c r="G34" s="56" t="s">
        <v>14</v>
      </c>
      <c r="H34" s="56">
        <v>13890</v>
      </c>
      <c r="I34" s="193" t="s">
        <v>368</v>
      </c>
      <c r="J34" s="171"/>
      <c r="K34" s="179"/>
      <c r="L34" s="179"/>
      <c r="M34" s="199">
        <f t="shared" si="3"/>
        <v>344005959.9</v>
      </c>
      <c r="N34" s="199">
        <f t="shared" si="3"/>
        <v>337170390.02</v>
      </c>
      <c r="O34" s="199">
        <f t="shared" si="3"/>
        <v>334706668.95</v>
      </c>
      <c r="P34" s="217">
        <f t="shared" si="0"/>
        <v>97.29676458143248</v>
      </c>
    </row>
    <row r="35" spans="1:16" s="113" customFormat="1" ht="48" customHeight="1">
      <c r="A35" s="115" t="s">
        <v>369</v>
      </c>
      <c r="B35" s="56" t="s">
        <v>287</v>
      </c>
      <c r="C35" s="56">
        <v>0</v>
      </c>
      <c r="D35" s="56">
        <v>18</v>
      </c>
      <c r="E35" s="56">
        <v>814</v>
      </c>
      <c r="F35" s="56" t="s">
        <v>22</v>
      </c>
      <c r="G35" s="56" t="s">
        <v>14</v>
      </c>
      <c r="H35" s="56">
        <v>13890</v>
      </c>
      <c r="I35" s="193" t="s">
        <v>368</v>
      </c>
      <c r="J35" s="171"/>
      <c r="K35" s="179"/>
      <c r="L35" s="179"/>
      <c r="M35" s="199">
        <f t="shared" si="3"/>
        <v>344005959.9</v>
      </c>
      <c r="N35" s="199">
        <f t="shared" si="3"/>
        <v>337170390.02</v>
      </c>
      <c r="O35" s="199">
        <f t="shared" si="3"/>
        <v>334706668.95</v>
      </c>
      <c r="P35" s="217">
        <f t="shared" si="0"/>
        <v>97.29676458143248</v>
      </c>
    </row>
    <row r="36" spans="1:16" s="113" customFormat="1" ht="39" customHeight="1">
      <c r="A36" s="18" t="s">
        <v>370</v>
      </c>
      <c r="B36" s="31" t="s">
        <v>287</v>
      </c>
      <c r="C36" s="31">
        <v>0</v>
      </c>
      <c r="D36" s="31">
        <v>18</v>
      </c>
      <c r="E36" s="31">
        <v>814</v>
      </c>
      <c r="F36" s="31" t="s">
        <v>22</v>
      </c>
      <c r="G36" s="31" t="s">
        <v>14</v>
      </c>
      <c r="H36" s="31">
        <v>13890</v>
      </c>
      <c r="I36" s="194" t="s">
        <v>368</v>
      </c>
      <c r="J36" s="171" t="s">
        <v>371</v>
      </c>
      <c r="K36" s="179">
        <v>130</v>
      </c>
      <c r="L36" s="179">
        <v>2017</v>
      </c>
      <c r="M36" s="200">
        <v>344005959.9</v>
      </c>
      <c r="N36" s="200">
        <v>337170390.02</v>
      </c>
      <c r="O36" s="200">
        <v>334706668.95</v>
      </c>
      <c r="P36" s="216">
        <f t="shared" si="0"/>
        <v>97.29676458143248</v>
      </c>
    </row>
    <row r="37" spans="1:16" ht="33.75" customHeight="1">
      <c r="A37" s="26" t="s">
        <v>30</v>
      </c>
      <c r="B37" s="10">
        <v>15</v>
      </c>
      <c r="C37" s="10">
        <v>0</v>
      </c>
      <c r="D37" s="10"/>
      <c r="E37" s="9"/>
      <c r="F37" s="9"/>
      <c r="G37" s="9"/>
      <c r="H37" s="9"/>
      <c r="I37" s="9"/>
      <c r="J37" s="14"/>
      <c r="K37" s="13"/>
      <c r="L37" s="96"/>
      <c r="M37" s="175">
        <f>M38</f>
        <v>40352460</v>
      </c>
      <c r="N37" s="175">
        <f>N38</f>
        <v>0</v>
      </c>
      <c r="O37" s="175">
        <f>O38</f>
        <v>0</v>
      </c>
      <c r="P37" s="217">
        <f t="shared" si="0"/>
        <v>0</v>
      </c>
    </row>
    <row r="38" spans="1:16" ht="24.75" customHeight="1">
      <c r="A38" s="115" t="s">
        <v>104</v>
      </c>
      <c r="B38" s="12">
        <v>15</v>
      </c>
      <c r="C38" s="12">
        <v>0</v>
      </c>
      <c r="D38" s="12">
        <v>12</v>
      </c>
      <c r="E38" s="9"/>
      <c r="F38" s="9"/>
      <c r="G38" s="9"/>
      <c r="H38" s="9"/>
      <c r="I38" s="9"/>
      <c r="J38" s="14"/>
      <c r="K38" s="13"/>
      <c r="L38" s="96"/>
      <c r="M38" s="175">
        <f>M39+M49</f>
        <v>40352460</v>
      </c>
      <c r="N38" s="175">
        <f>N39+N49</f>
        <v>0</v>
      </c>
      <c r="O38" s="175">
        <f>O39+O49</f>
        <v>0</v>
      </c>
      <c r="P38" s="217">
        <f t="shared" si="0"/>
        <v>0</v>
      </c>
    </row>
    <row r="39" spans="1:16" ht="28.5" customHeight="1">
      <c r="A39" s="115" t="s">
        <v>236</v>
      </c>
      <c r="B39" s="56" t="s">
        <v>31</v>
      </c>
      <c r="C39" s="56">
        <v>0</v>
      </c>
      <c r="D39" s="56">
        <v>12</v>
      </c>
      <c r="E39" s="56">
        <v>815</v>
      </c>
      <c r="F39" s="31"/>
      <c r="G39" s="31"/>
      <c r="H39" s="31"/>
      <c r="I39" s="31"/>
      <c r="J39" s="33"/>
      <c r="K39" s="33"/>
      <c r="L39" s="33"/>
      <c r="M39" s="123">
        <f>M41</f>
        <v>37852460</v>
      </c>
      <c r="N39" s="123">
        <f>N41</f>
        <v>0</v>
      </c>
      <c r="O39" s="123">
        <f>O41</f>
        <v>0</v>
      </c>
      <c r="P39" s="217">
        <f t="shared" si="0"/>
        <v>0</v>
      </c>
    </row>
    <row r="40" spans="1:16" ht="33.75" customHeight="1">
      <c r="A40" s="115" t="s">
        <v>237</v>
      </c>
      <c r="B40" s="56" t="s">
        <v>31</v>
      </c>
      <c r="C40" s="56">
        <v>0</v>
      </c>
      <c r="D40" s="56">
        <v>12</v>
      </c>
      <c r="E40" s="56">
        <v>815</v>
      </c>
      <c r="F40" s="31"/>
      <c r="G40" s="31"/>
      <c r="H40" s="31"/>
      <c r="I40" s="31"/>
      <c r="J40" s="33"/>
      <c r="K40" s="33"/>
      <c r="L40" s="33"/>
      <c r="M40" s="123">
        <f>M41</f>
        <v>37852460</v>
      </c>
      <c r="N40" s="123">
        <f aca="true" t="shared" si="4" ref="N40:O42">N41</f>
        <v>0</v>
      </c>
      <c r="O40" s="123">
        <f t="shared" si="4"/>
        <v>0</v>
      </c>
      <c r="P40" s="217">
        <f t="shared" si="0"/>
        <v>0</v>
      </c>
    </row>
    <row r="41" spans="1:16" ht="24.75" customHeight="1">
      <c r="A41" s="115" t="s">
        <v>32</v>
      </c>
      <c r="B41" s="56" t="s">
        <v>31</v>
      </c>
      <c r="C41" s="56">
        <v>0</v>
      </c>
      <c r="D41" s="56">
        <v>12</v>
      </c>
      <c r="E41" s="56">
        <v>815</v>
      </c>
      <c r="F41" s="56" t="s">
        <v>19</v>
      </c>
      <c r="G41" s="56" t="s">
        <v>0</v>
      </c>
      <c r="H41" s="31"/>
      <c r="I41" s="31"/>
      <c r="J41" s="33"/>
      <c r="K41" s="33"/>
      <c r="L41" s="33"/>
      <c r="M41" s="123">
        <f>M42</f>
        <v>37852460</v>
      </c>
      <c r="N41" s="123">
        <f t="shared" si="4"/>
        <v>0</v>
      </c>
      <c r="O41" s="123">
        <f t="shared" si="4"/>
        <v>0</v>
      </c>
      <c r="P41" s="217">
        <f t="shared" si="0"/>
        <v>0</v>
      </c>
    </row>
    <row r="42" spans="1:16" ht="15.75">
      <c r="A42" s="115" t="s">
        <v>33</v>
      </c>
      <c r="B42" s="56" t="s">
        <v>31</v>
      </c>
      <c r="C42" s="56">
        <v>0</v>
      </c>
      <c r="D42" s="56">
        <v>12</v>
      </c>
      <c r="E42" s="56">
        <v>815</v>
      </c>
      <c r="F42" s="56" t="s">
        <v>19</v>
      </c>
      <c r="G42" s="56" t="s">
        <v>14</v>
      </c>
      <c r="H42" s="31"/>
      <c r="I42" s="31"/>
      <c r="J42" s="33"/>
      <c r="K42" s="33"/>
      <c r="L42" s="33"/>
      <c r="M42" s="123">
        <f>M43</f>
        <v>37852460</v>
      </c>
      <c r="N42" s="123">
        <f t="shared" si="4"/>
        <v>0</v>
      </c>
      <c r="O42" s="123">
        <f t="shared" si="4"/>
        <v>0</v>
      </c>
      <c r="P42" s="217">
        <f t="shared" si="0"/>
        <v>0</v>
      </c>
    </row>
    <row r="43" spans="1:16" ht="31.5" customHeight="1">
      <c r="A43" s="115" t="s">
        <v>27</v>
      </c>
      <c r="B43" s="56" t="s">
        <v>31</v>
      </c>
      <c r="C43" s="56">
        <v>0</v>
      </c>
      <c r="D43" s="56">
        <v>12</v>
      </c>
      <c r="E43" s="56">
        <v>815</v>
      </c>
      <c r="F43" s="56" t="s">
        <v>19</v>
      </c>
      <c r="G43" s="56" t="s">
        <v>14</v>
      </c>
      <c r="H43" s="56">
        <v>11260</v>
      </c>
      <c r="I43" s="31"/>
      <c r="J43" s="33"/>
      <c r="K43" s="33"/>
      <c r="L43" s="33"/>
      <c r="M43" s="123">
        <f aca="true" t="shared" si="5" ref="M43:O44">M45</f>
        <v>37852460</v>
      </c>
      <c r="N43" s="123">
        <f t="shared" si="5"/>
        <v>0</v>
      </c>
      <c r="O43" s="123">
        <f t="shared" si="5"/>
        <v>0</v>
      </c>
      <c r="P43" s="217">
        <f t="shared" si="0"/>
        <v>0</v>
      </c>
    </row>
    <row r="44" spans="1:16" s="25" customFormat="1" ht="47.25">
      <c r="A44" s="115" t="s">
        <v>238</v>
      </c>
      <c r="B44" s="56" t="s">
        <v>31</v>
      </c>
      <c r="C44" s="56">
        <v>0</v>
      </c>
      <c r="D44" s="56">
        <v>12</v>
      </c>
      <c r="E44" s="56">
        <v>815</v>
      </c>
      <c r="F44" s="56" t="s">
        <v>19</v>
      </c>
      <c r="G44" s="56" t="s">
        <v>14</v>
      </c>
      <c r="H44" s="56">
        <v>11260</v>
      </c>
      <c r="I44" s="31"/>
      <c r="J44" s="33"/>
      <c r="K44" s="33"/>
      <c r="L44" s="33"/>
      <c r="M44" s="123">
        <f t="shared" si="5"/>
        <v>37852460</v>
      </c>
      <c r="N44" s="123">
        <f t="shared" si="5"/>
        <v>0</v>
      </c>
      <c r="O44" s="123">
        <f t="shared" si="5"/>
        <v>0</v>
      </c>
      <c r="P44" s="217">
        <f t="shared" si="0"/>
        <v>0</v>
      </c>
    </row>
    <row r="45" spans="1:16" s="25" customFormat="1" ht="57" customHeight="1">
      <c r="A45" s="115" t="s">
        <v>239</v>
      </c>
      <c r="B45" s="56" t="s">
        <v>31</v>
      </c>
      <c r="C45" s="56">
        <v>0</v>
      </c>
      <c r="D45" s="56">
        <v>12</v>
      </c>
      <c r="E45" s="56">
        <v>815</v>
      </c>
      <c r="F45" s="56" t="s">
        <v>19</v>
      </c>
      <c r="G45" s="56" t="s">
        <v>14</v>
      </c>
      <c r="H45" s="56">
        <v>11260</v>
      </c>
      <c r="I45" s="56">
        <v>464</v>
      </c>
      <c r="J45" s="33"/>
      <c r="K45" s="33"/>
      <c r="L45" s="33"/>
      <c r="M45" s="123">
        <f>M46</f>
        <v>37852460</v>
      </c>
      <c r="N45" s="123">
        <f>N46</f>
        <v>0</v>
      </c>
      <c r="O45" s="123">
        <f>O46</f>
        <v>0</v>
      </c>
      <c r="P45" s="217">
        <f t="shared" si="0"/>
        <v>0</v>
      </c>
    </row>
    <row r="46" spans="1:16" s="35" customFormat="1" ht="57" customHeight="1">
      <c r="A46" s="115" t="s">
        <v>239</v>
      </c>
      <c r="B46" s="56" t="s">
        <v>31</v>
      </c>
      <c r="C46" s="56">
        <v>0</v>
      </c>
      <c r="D46" s="56">
        <v>12</v>
      </c>
      <c r="E46" s="56">
        <v>815</v>
      </c>
      <c r="F46" s="56" t="s">
        <v>19</v>
      </c>
      <c r="G46" s="56" t="s">
        <v>14</v>
      </c>
      <c r="H46" s="56">
        <v>11260</v>
      </c>
      <c r="I46" s="56">
        <v>464</v>
      </c>
      <c r="J46" s="33"/>
      <c r="K46" s="33"/>
      <c r="L46" s="33"/>
      <c r="M46" s="123">
        <f>M47+M48</f>
        <v>37852460</v>
      </c>
      <c r="N46" s="123">
        <f>N47+N48</f>
        <v>0</v>
      </c>
      <c r="O46" s="123">
        <f>O47+O48</f>
        <v>0</v>
      </c>
      <c r="P46" s="217">
        <f t="shared" si="0"/>
        <v>0</v>
      </c>
    </row>
    <row r="47" spans="1:16" s="25" customFormat="1" ht="31.5">
      <c r="A47" s="114" t="s">
        <v>240</v>
      </c>
      <c r="B47" s="31" t="s">
        <v>31</v>
      </c>
      <c r="C47" s="31">
        <v>0</v>
      </c>
      <c r="D47" s="31">
        <v>12</v>
      </c>
      <c r="E47" s="31">
        <v>815</v>
      </c>
      <c r="F47" s="31" t="s">
        <v>19</v>
      </c>
      <c r="G47" s="31" t="s">
        <v>14</v>
      </c>
      <c r="H47" s="31">
        <v>11260</v>
      </c>
      <c r="I47" s="31">
        <v>464</v>
      </c>
      <c r="J47" s="33" t="s">
        <v>302</v>
      </c>
      <c r="K47" s="33">
        <v>6</v>
      </c>
      <c r="L47" s="33">
        <v>2017</v>
      </c>
      <c r="M47" s="125">
        <v>23400000</v>
      </c>
      <c r="N47" s="200"/>
      <c r="O47" s="200"/>
      <c r="P47" s="216">
        <f t="shared" si="0"/>
        <v>0</v>
      </c>
    </row>
    <row r="48" spans="1:16" s="35" customFormat="1" ht="47.25">
      <c r="A48" s="114" t="s">
        <v>241</v>
      </c>
      <c r="B48" s="31" t="s">
        <v>31</v>
      </c>
      <c r="C48" s="31">
        <v>0</v>
      </c>
      <c r="D48" s="31">
        <v>12</v>
      </c>
      <c r="E48" s="31">
        <v>815</v>
      </c>
      <c r="F48" s="31" t="s">
        <v>19</v>
      </c>
      <c r="G48" s="31" t="s">
        <v>14</v>
      </c>
      <c r="H48" s="31">
        <v>11260</v>
      </c>
      <c r="I48" s="31">
        <v>464</v>
      </c>
      <c r="J48" s="33" t="s">
        <v>86</v>
      </c>
      <c r="K48" s="33">
        <v>850</v>
      </c>
      <c r="L48" s="33">
        <v>2017</v>
      </c>
      <c r="M48" s="125">
        <v>14452460</v>
      </c>
      <c r="N48" s="200"/>
      <c r="O48" s="200"/>
      <c r="P48" s="216">
        <f t="shared" si="0"/>
        <v>0</v>
      </c>
    </row>
    <row r="49" spans="1:16" s="35" customFormat="1" ht="24" customHeight="1">
      <c r="A49" s="115" t="s">
        <v>25</v>
      </c>
      <c r="B49" s="56">
        <v>15</v>
      </c>
      <c r="C49" s="56">
        <v>0</v>
      </c>
      <c r="D49" s="56">
        <v>12</v>
      </c>
      <c r="E49" s="56">
        <v>819</v>
      </c>
      <c r="F49" s="31"/>
      <c r="G49" s="31"/>
      <c r="H49" s="31"/>
      <c r="I49" s="31"/>
      <c r="J49" s="33"/>
      <c r="K49" s="33"/>
      <c r="L49" s="33"/>
      <c r="M49" s="123">
        <f aca="true" t="shared" si="6" ref="M49:O54">M50</f>
        <v>2500000</v>
      </c>
      <c r="N49" s="123">
        <f t="shared" si="6"/>
        <v>0</v>
      </c>
      <c r="O49" s="123">
        <f t="shared" si="6"/>
        <v>0</v>
      </c>
      <c r="P49" s="217">
        <f t="shared" si="0"/>
        <v>0</v>
      </c>
    </row>
    <row r="50" spans="1:16" s="35" customFormat="1" ht="33" customHeight="1">
      <c r="A50" s="115" t="s">
        <v>55</v>
      </c>
      <c r="B50" s="56">
        <v>15</v>
      </c>
      <c r="C50" s="56">
        <v>0</v>
      </c>
      <c r="D50" s="56">
        <v>12</v>
      </c>
      <c r="E50" s="56">
        <v>819</v>
      </c>
      <c r="F50" s="31"/>
      <c r="G50" s="31"/>
      <c r="H50" s="31"/>
      <c r="I50" s="31"/>
      <c r="J50" s="33"/>
      <c r="K50" s="33"/>
      <c r="L50" s="33"/>
      <c r="M50" s="123">
        <f t="shared" si="6"/>
        <v>2500000</v>
      </c>
      <c r="N50" s="123">
        <f t="shared" si="6"/>
        <v>0</v>
      </c>
      <c r="O50" s="123">
        <f t="shared" si="6"/>
        <v>0</v>
      </c>
      <c r="P50" s="217">
        <f t="shared" si="0"/>
        <v>0</v>
      </c>
    </row>
    <row r="51" spans="1:16" s="35" customFormat="1" ht="18.75" customHeight="1">
      <c r="A51" s="115" t="s">
        <v>32</v>
      </c>
      <c r="B51" s="56" t="s">
        <v>31</v>
      </c>
      <c r="C51" s="56">
        <v>0</v>
      </c>
      <c r="D51" s="56">
        <v>12</v>
      </c>
      <c r="E51" s="56" t="s">
        <v>26</v>
      </c>
      <c r="F51" s="56" t="s">
        <v>19</v>
      </c>
      <c r="G51" s="56" t="s">
        <v>0</v>
      </c>
      <c r="H51" s="56" t="s">
        <v>0</v>
      </c>
      <c r="I51" s="56" t="s">
        <v>0</v>
      </c>
      <c r="J51" s="33"/>
      <c r="K51" s="33"/>
      <c r="L51" s="33"/>
      <c r="M51" s="123">
        <f t="shared" si="6"/>
        <v>2500000</v>
      </c>
      <c r="N51" s="123">
        <f t="shared" si="6"/>
        <v>0</v>
      </c>
      <c r="O51" s="123">
        <f t="shared" si="6"/>
        <v>0</v>
      </c>
      <c r="P51" s="217">
        <f t="shared" si="0"/>
        <v>0</v>
      </c>
    </row>
    <row r="52" spans="1:16" s="35" customFormat="1" ht="17.25" customHeight="1">
      <c r="A52" s="115" t="s">
        <v>33</v>
      </c>
      <c r="B52" s="56" t="s">
        <v>31</v>
      </c>
      <c r="C52" s="56">
        <v>0</v>
      </c>
      <c r="D52" s="56">
        <v>12</v>
      </c>
      <c r="E52" s="56" t="s">
        <v>26</v>
      </c>
      <c r="F52" s="56" t="s">
        <v>19</v>
      </c>
      <c r="G52" s="56" t="s">
        <v>14</v>
      </c>
      <c r="H52" s="56" t="s">
        <v>0</v>
      </c>
      <c r="I52" s="56" t="s">
        <v>0</v>
      </c>
      <c r="J52" s="33"/>
      <c r="K52" s="33"/>
      <c r="L52" s="33"/>
      <c r="M52" s="123">
        <f t="shared" si="6"/>
        <v>2500000</v>
      </c>
      <c r="N52" s="123">
        <f t="shared" si="6"/>
        <v>0</v>
      </c>
      <c r="O52" s="123">
        <f t="shared" si="6"/>
        <v>0</v>
      </c>
      <c r="P52" s="217">
        <f t="shared" si="0"/>
        <v>0</v>
      </c>
    </row>
    <row r="53" spans="1:16" s="35" customFormat="1" ht="32.25" customHeight="1">
      <c r="A53" s="115" t="s">
        <v>27</v>
      </c>
      <c r="B53" s="56" t="s">
        <v>31</v>
      </c>
      <c r="C53" s="56">
        <v>0</v>
      </c>
      <c r="D53" s="56">
        <v>12</v>
      </c>
      <c r="E53" s="56" t="s">
        <v>26</v>
      </c>
      <c r="F53" s="56" t="s">
        <v>19</v>
      </c>
      <c r="G53" s="56" t="s">
        <v>14</v>
      </c>
      <c r="H53" s="56">
        <v>11260</v>
      </c>
      <c r="I53" s="56" t="s">
        <v>0</v>
      </c>
      <c r="J53" s="33"/>
      <c r="K53" s="33"/>
      <c r="L53" s="33"/>
      <c r="M53" s="123">
        <f t="shared" si="6"/>
        <v>2500000</v>
      </c>
      <c r="N53" s="123">
        <f t="shared" si="6"/>
        <v>0</v>
      </c>
      <c r="O53" s="123">
        <f t="shared" si="6"/>
        <v>0</v>
      </c>
      <c r="P53" s="217">
        <f t="shared" si="0"/>
        <v>0</v>
      </c>
    </row>
    <row r="54" spans="1:16" s="35" customFormat="1" ht="47.25">
      <c r="A54" s="115" t="s">
        <v>28</v>
      </c>
      <c r="B54" s="56" t="s">
        <v>31</v>
      </c>
      <c r="C54" s="56">
        <v>0</v>
      </c>
      <c r="D54" s="56">
        <v>12</v>
      </c>
      <c r="E54" s="56" t="s">
        <v>26</v>
      </c>
      <c r="F54" s="56" t="s">
        <v>19</v>
      </c>
      <c r="G54" s="56" t="s">
        <v>14</v>
      </c>
      <c r="H54" s="56">
        <v>11260</v>
      </c>
      <c r="I54" s="56" t="s">
        <v>29</v>
      </c>
      <c r="J54" s="33"/>
      <c r="K54" s="33"/>
      <c r="L54" s="33"/>
      <c r="M54" s="123">
        <f t="shared" si="6"/>
        <v>2500000</v>
      </c>
      <c r="N54" s="123">
        <f t="shared" si="6"/>
        <v>0</v>
      </c>
      <c r="O54" s="123">
        <f t="shared" si="6"/>
        <v>0</v>
      </c>
      <c r="P54" s="217">
        <f t="shared" si="0"/>
        <v>0</v>
      </c>
    </row>
    <row r="55" spans="1:16" s="35" customFormat="1" ht="31.5">
      <c r="A55" s="114" t="s">
        <v>372</v>
      </c>
      <c r="B55" s="31" t="s">
        <v>31</v>
      </c>
      <c r="C55" s="31">
        <v>0</v>
      </c>
      <c r="D55" s="31">
        <v>12</v>
      </c>
      <c r="E55" s="31" t="s">
        <v>26</v>
      </c>
      <c r="F55" s="31" t="s">
        <v>19</v>
      </c>
      <c r="G55" s="31" t="s">
        <v>14</v>
      </c>
      <c r="H55" s="31">
        <v>11260</v>
      </c>
      <c r="I55" s="31" t="s">
        <v>29</v>
      </c>
      <c r="J55" s="33"/>
      <c r="K55" s="33"/>
      <c r="L55" s="33"/>
      <c r="M55" s="125">
        <v>2500000</v>
      </c>
      <c r="N55" s="200"/>
      <c r="O55" s="200"/>
      <c r="P55" s="216">
        <f t="shared" si="0"/>
        <v>0</v>
      </c>
    </row>
    <row r="56" spans="1:16" s="35" customFormat="1" ht="33" customHeight="1">
      <c r="A56" s="26" t="s">
        <v>34</v>
      </c>
      <c r="B56" s="10">
        <v>16</v>
      </c>
      <c r="C56" s="10">
        <v>0</v>
      </c>
      <c r="D56" s="10">
        <v>14</v>
      </c>
      <c r="E56" s="10"/>
      <c r="F56" s="10"/>
      <c r="G56" s="10"/>
      <c r="H56" s="10"/>
      <c r="I56" s="10"/>
      <c r="J56" s="102"/>
      <c r="K56" s="102"/>
      <c r="L56" s="96"/>
      <c r="M56" s="175">
        <f>M58</f>
        <v>18963123</v>
      </c>
      <c r="N56" s="175">
        <f>N58</f>
        <v>13500000</v>
      </c>
      <c r="O56" s="175">
        <f>O58</f>
        <v>13500000</v>
      </c>
      <c r="P56" s="217">
        <f t="shared" si="0"/>
        <v>71.19080543853457</v>
      </c>
    </row>
    <row r="57" spans="1:16" s="35" customFormat="1" ht="27" customHeight="1">
      <c r="A57" s="115" t="s">
        <v>103</v>
      </c>
      <c r="B57" s="12">
        <v>16</v>
      </c>
      <c r="C57" s="12">
        <v>0</v>
      </c>
      <c r="D57" s="12">
        <v>14</v>
      </c>
      <c r="E57" s="10"/>
      <c r="F57" s="10"/>
      <c r="G57" s="10"/>
      <c r="H57" s="10"/>
      <c r="I57" s="10"/>
      <c r="J57" s="102"/>
      <c r="K57" s="102"/>
      <c r="L57" s="96"/>
      <c r="M57" s="175">
        <f>M58</f>
        <v>18963123</v>
      </c>
      <c r="N57" s="175">
        <f>N58</f>
        <v>13500000</v>
      </c>
      <c r="O57" s="175">
        <f>O58</f>
        <v>13500000</v>
      </c>
      <c r="P57" s="217">
        <f t="shared" si="0"/>
        <v>71.19080543853457</v>
      </c>
    </row>
    <row r="58" spans="1:16" s="35" customFormat="1" ht="27" customHeight="1">
      <c r="A58" s="39" t="s">
        <v>25</v>
      </c>
      <c r="B58" s="56">
        <v>16</v>
      </c>
      <c r="C58" s="56">
        <v>0</v>
      </c>
      <c r="D58" s="56">
        <v>14</v>
      </c>
      <c r="E58" s="56">
        <v>819</v>
      </c>
      <c r="F58" s="31"/>
      <c r="G58" s="31"/>
      <c r="H58" s="31"/>
      <c r="I58" s="31"/>
      <c r="J58" s="33"/>
      <c r="K58" s="33"/>
      <c r="L58" s="33"/>
      <c r="M58" s="123">
        <f aca="true" t="shared" si="7" ref="M58:O59">M60</f>
        <v>18963123</v>
      </c>
      <c r="N58" s="123">
        <f t="shared" si="7"/>
        <v>13500000</v>
      </c>
      <c r="O58" s="123">
        <f t="shared" si="7"/>
        <v>13500000</v>
      </c>
      <c r="P58" s="217">
        <f t="shared" si="0"/>
        <v>71.19080543853457</v>
      </c>
    </row>
    <row r="59" spans="1:16" s="35" customFormat="1" ht="36" customHeight="1">
      <c r="A59" s="115" t="s">
        <v>55</v>
      </c>
      <c r="B59" s="56">
        <v>16</v>
      </c>
      <c r="C59" s="56">
        <v>0</v>
      </c>
      <c r="D59" s="56">
        <v>14</v>
      </c>
      <c r="E59" s="56">
        <v>819</v>
      </c>
      <c r="F59" s="56"/>
      <c r="G59" s="56"/>
      <c r="H59" s="56"/>
      <c r="I59" s="56"/>
      <c r="J59" s="93"/>
      <c r="K59" s="93"/>
      <c r="L59" s="93"/>
      <c r="M59" s="123">
        <f t="shared" si="7"/>
        <v>18963123</v>
      </c>
      <c r="N59" s="123">
        <f t="shared" si="7"/>
        <v>13500000</v>
      </c>
      <c r="O59" s="123">
        <f t="shared" si="7"/>
        <v>13500000</v>
      </c>
      <c r="P59" s="217">
        <f t="shared" si="0"/>
        <v>71.19080543853457</v>
      </c>
    </row>
    <row r="60" spans="1:16" ht="30.75" customHeight="1">
      <c r="A60" s="115" t="s">
        <v>20</v>
      </c>
      <c r="B60" s="56" t="s">
        <v>35</v>
      </c>
      <c r="C60" s="56">
        <v>0</v>
      </c>
      <c r="D60" s="56">
        <v>14</v>
      </c>
      <c r="E60" s="56" t="s">
        <v>26</v>
      </c>
      <c r="F60" s="56" t="s">
        <v>21</v>
      </c>
      <c r="G60" s="56" t="s">
        <v>0</v>
      </c>
      <c r="H60" s="56" t="s">
        <v>0</v>
      </c>
      <c r="I60" s="56" t="s">
        <v>0</v>
      </c>
      <c r="J60" s="93"/>
      <c r="K60" s="93"/>
      <c r="L60" s="93"/>
      <c r="M60" s="123">
        <f>M59</f>
        <v>18963123</v>
      </c>
      <c r="N60" s="123">
        <f>N59</f>
        <v>13500000</v>
      </c>
      <c r="O60" s="123">
        <f>O59</f>
        <v>13500000</v>
      </c>
      <c r="P60" s="217">
        <f t="shared" si="0"/>
        <v>71.19080543853457</v>
      </c>
    </row>
    <row r="61" spans="1:16" s="25" customFormat="1" ht="30.75" customHeight="1">
      <c r="A61" s="115" t="s">
        <v>36</v>
      </c>
      <c r="B61" s="56" t="s">
        <v>35</v>
      </c>
      <c r="C61" s="56">
        <v>0</v>
      </c>
      <c r="D61" s="56">
        <v>14</v>
      </c>
      <c r="E61" s="56" t="s">
        <v>26</v>
      </c>
      <c r="F61" s="56" t="s">
        <v>21</v>
      </c>
      <c r="G61" s="56" t="s">
        <v>14</v>
      </c>
      <c r="H61" s="56" t="s">
        <v>0</v>
      </c>
      <c r="I61" s="56" t="s">
        <v>0</v>
      </c>
      <c r="J61" s="93"/>
      <c r="K61" s="93"/>
      <c r="L61" s="93"/>
      <c r="M61" s="123">
        <f aca="true" t="shared" si="8" ref="M61:O62">M62</f>
        <v>18963123</v>
      </c>
      <c r="N61" s="123">
        <f t="shared" si="8"/>
        <v>13500000</v>
      </c>
      <c r="O61" s="123">
        <f t="shared" si="8"/>
        <v>13500000</v>
      </c>
      <c r="P61" s="217">
        <f t="shared" si="0"/>
        <v>71.19080543853457</v>
      </c>
    </row>
    <row r="62" spans="1:16" ht="41.25" customHeight="1">
      <c r="A62" s="115" t="s">
        <v>27</v>
      </c>
      <c r="B62" s="56" t="s">
        <v>35</v>
      </c>
      <c r="C62" s="56">
        <v>0</v>
      </c>
      <c r="D62" s="56">
        <v>14</v>
      </c>
      <c r="E62" s="56" t="s">
        <v>26</v>
      </c>
      <c r="F62" s="56" t="s">
        <v>21</v>
      </c>
      <c r="G62" s="56" t="s">
        <v>14</v>
      </c>
      <c r="H62" s="56">
        <v>11260</v>
      </c>
      <c r="I62" s="56" t="s">
        <v>0</v>
      </c>
      <c r="J62" s="93"/>
      <c r="K62" s="93"/>
      <c r="L62" s="93"/>
      <c r="M62" s="123">
        <f t="shared" si="8"/>
        <v>18963123</v>
      </c>
      <c r="N62" s="123">
        <f t="shared" si="8"/>
        <v>13500000</v>
      </c>
      <c r="O62" s="123">
        <f t="shared" si="8"/>
        <v>13500000</v>
      </c>
      <c r="P62" s="217">
        <f t="shared" si="0"/>
        <v>71.19080543853457</v>
      </c>
    </row>
    <row r="63" spans="1:16" ht="48.75" customHeight="1">
      <c r="A63" s="115" t="s">
        <v>28</v>
      </c>
      <c r="B63" s="56" t="s">
        <v>35</v>
      </c>
      <c r="C63" s="56">
        <v>0</v>
      </c>
      <c r="D63" s="56">
        <v>14</v>
      </c>
      <c r="E63" s="56" t="s">
        <v>26</v>
      </c>
      <c r="F63" s="56" t="s">
        <v>21</v>
      </c>
      <c r="G63" s="56" t="s">
        <v>14</v>
      </c>
      <c r="H63" s="56">
        <v>11260</v>
      </c>
      <c r="I63" s="56" t="s">
        <v>29</v>
      </c>
      <c r="J63" s="93"/>
      <c r="K63" s="93"/>
      <c r="L63" s="93"/>
      <c r="M63" s="123">
        <f>M64+M67</f>
        <v>18963123</v>
      </c>
      <c r="N63" s="123">
        <f>N64+N67</f>
        <v>13500000</v>
      </c>
      <c r="O63" s="123">
        <f>O64+O67</f>
        <v>13500000</v>
      </c>
      <c r="P63" s="217">
        <f t="shared" si="0"/>
        <v>71.19080543853457</v>
      </c>
    </row>
    <row r="64" spans="1:16" s="113" customFormat="1" ht="18" customHeight="1">
      <c r="A64" s="53" t="s">
        <v>76</v>
      </c>
      <c r="B64" s="31"/>
      <c r="C64" s="31"/>
      <c r="D64" s="31"/>
      <c r="E64" s="31"/>
      <c r="F64" s="31"/>
      <c r="G64" s="31"/>
      <c r="H64" s="31"/>
      <c r="I64" s="31"/>
      <c r="J64" s="33"/>
      <c r="K64" s="33"/>
      <c r="L64" s="33"/>
      <c r="M64" s="123">
        <f>M65+M66</f>
        <v>14512399.36</v>
      </c>
      <c r="N64" s="123">
        <f>N65+N66</f>
        <v>13500000</v>
      </c>
      <c r="O64" s="123">
        <f>O65+O66</f>
        <v>13500000</v>
      </c>
      <c r="P64" s="217">
        <f t="shared" si="0"/>
        <v>93.02390090786477</v>
      </c>
    </row>
    <row r="65" spans="1:16" ht="30.75" customHeight="1">
      <c r="A65" s="36" t="s">
        <v>93</v>
      </c>
      <c r="B65" s="17">
        <v>16</v>
      </c>
      <c r="C65" s="17">
        <v>0</v>
      </c>
      <c r="D65" s="17">
        <v>14</v>
      </c>
      <c r="E65" s="17">
        <v>819</v>
      </c>
      <c r="F65" s="27" t="s">
        <v>21</v>
      </c>
      <c r="G65" s="27" t="s">
        <v>14</v>
      </c>
      <c r="H65" s="17">
        <v>11260</v>
      </c>
      <c r="I65" s="17">
        <v>414</v>
      </c>
      <c r="J65" s="14" t="s">
        <v>54</v>
      </c>
      <c r="K65" s="14">
        <v>270</v>
      </c>
      <c r="L65" s="33">
        <v>2019</v>
      </c>
      <c r="M65" s="125">
        <v>13500000</v>
      </c>
      <c r="N65" s="125">
        <v>13500000</v>
      </c>
      <c r="O65" s="125">
        <v>13500000</v>
      </c>
      <c r="P65" s="216">
        <f t="shared" si="0"/>
        <v>100</v>
      </c>
    </row>
    <row r="66" spans="1:16" ht="33" customHeight="1">
      <c r="A66" s="51" t="s">
        <v>235</v>
      </c>
      <c r="B66" s="9" t="s">
        <v>35</v>
      </c>
      <c r="C66" s="9">
        <v>0</v>
      </c>
      <c r="D66" s="9">
        <v>14</v>
      </c>
      <c r="E66" s="9" t="s">
        <v>26</v>
      </c>
      <c r="F66" s="9" t="s">
        <v>21</v>
      </c>
      <c r="G66" s="9" t="s">
        <v>14</v>
      </c>
      <c r="H66" s="60">
        <v>11260</v>
      </c>
      <c r="I66" s="60">
        <v>414</v>
      </c>
      <c r="J66" s="97" t="s">
        <v>54</v>
      </c>
      <c r="K66" s="98">
        <v>270</v>
      </c>
      <c r="L66" s="99" t="s">
        <v>298</v>
      </c>
      <c r="M66" s="200">
        <v>1012399.36</v>
      </c>
      <c r="N66" s="200"/>
      <c r="O66" s="200"/>
      <c r="P66" s="216">
        <f t="shared" si="0"/>
        <v>0</v>
      </c>
    </row>
    <row r="67" spans="1:16" s="113" customFormat="1" ht="28.5" customHeight="1">
      <c r="A67" s="34" t="s">
        <v>217</v>
      </c>
      <c r="B67" s="9" t="s">
        <v>35</v>
      </c>
      <c r="C67" s="9">
        <v>0</v>
      </c>
      <c r="D67" s="9">
        <v>14</v>
      </c>
      <c r="E67" s="9" t="s">
        <v>26</v>
      </c>
      <c r="F67" s="9" t="s">
        <v>21</v>
      </c>
      <c r="G67" s="9" t="s">
        <v>14</v>
      </c>
      <c r="H67" s="60">
        <v>11260</v>
      </c>
      <c r="I67" s="60">
        <v>414</v>
      </c>
      <c r="J67" s="97"/>
      <c r="K67" s="98"/>
      <c r="L67" s="99"/>
      <c r="M67" s="200">
        <v>4450723.64</v>
      </c>
      <c r="N67" s="200"/>
      <c r="O67" s="200"/>
      <c r="P67" s="216">
        <f t="shared" si="0"/>
        <v>0</v>
      </c>
    </row>
    <row r="68" spans="1:16" s="113" customFormat="1" ht="54.75" customHeight="1">
      <c r="A68" s="115" t="s">
        <v>362</v>
      </c>
      <c r="B68" s="12" t="s">
        <v>38</v>
      </c>
      <c r="C68" s="71" t="s">
        <v>0</v>
      </c>
      <c r="D68" s="71"/>
      <c r="E68" s="71" t="s">
        <v>0</v>
      </c>
      <c r="F68" s="71" t="s">
        <v>0</v>
      </c>
      <c r="G68" s="71" t="s">
        <v>0</v>
      </c>
      <c r="H68" s="71" t="s">
        <v>0</v>
      </c>
      <c r="I68" s="71" t="s">
        <v>0</v>
      </c>
      <c r="J68" s="14"/>
      <c r="K68" s="14"/>
      <c r="L68" s="14"/>
      <c r="M68" s="123">
        <f>M69</f>
        <v>4000000</v>
      </c>
      <c r="N68" s="123">
        <f aca="true" t="shared" si="9" ref="N68:O71">N69</f>
        <v>0</v>
      </c>
      <c r="O68" s="123">
        <f t="shared" si="9"/>
        <v>0</v>
      </c>
      <c r="P68" s="217">
        <f t="shared" si="0"/>
        <v>0</v>
      </c>
    </row>
    <row r="69" spans="1:16" s="25" customFormat="1" ht="55.5" customHeight="1">
      <c r="A69" s="115" t="s">
        <v>364</v>
      </c>
      <c r="B69" s="12" t="s">
        <v>38</v>
      </c>
      <c r="C69" s="12" t="s">
        <v>11</v>
      </c>
      <c r="D69" s="71" t="s">
        <v>0</v>
      </c>
      <c r="E69" s="71"/>
      <c r="F69" s="71"/>
      <c r="G69" s="71"/>
      <c r="H69" s="71"/>
      <c r="I69" s="71"/>
      <c r="J69" s="14"/>
      <c r="K69" s="14"/>
      <c r="L69" s="14"/>
      <c r="M69" s="123">
        <f>M70</f>
        <v>4000000</v>
      </c>
      <c r="N69" s="123">
        <f t="shared" si="9"/>
        <v>0</v>
      </c>
      <c r="O69" s="123">
        <f t="shared" si="9"/>
        <v>0</v>
      </c>
      <c r="P69" s="217">
        <f t="shared" si="0"/>
        <v>0</v>
      </c>
    </row>
    <row r="70" spans="1:16" s="3" customFormat="1" ht="66" customHeight="1">
      <c r="A70" s="115" t="s">
        <v>281</v>
      </c>
      <c r="B70" s="56" t="s">
        <v>38</v>
      </c>
      <c r="C70" s="56" t="s">
        <v>11</v>
      </c>
      <c r="D70" s="56" t="s">
        <v>268</v>
      </c>
      <c r="E70" s="126"/>
      <c r="F70" s="126"/>
      <c r="G70" s="126"/>
      <c r="H70" s="71"/>
      <c r="I70" s="71"/>
      <c r="J70" s="14"/>
      <c r="K70" s="14"/>
      <c r="L70" s="14"/>
      <c r="M70" s="123">
        <f>M71</f>
        <v>4000000</v>
      </c>
      <c r="N70" s="123">
        <f t="shared" si="9"/>
        <v>0</v>
      </c>
      <c r="O70" s="123">
        <f t="shared" si="9"/>
        <v>0</v>
      </c>
      <c r="P70" s="217">
        <f t="shared" si="0"/>
        <v>0</v>
      </c>
    </row>
    <row r="71" spans="1:16" s="3" customFormat="1" ht="24" customHeight="1">
      <c r="A71" s="115" t="s">
        <v>210</v>
      </c>
      <c r="B71" s="56" t="s">
        <v>38</v>
      </c>
      <c r="C71" s="56">
        <v>2</v>
      </c>
      <c r="D71" s="56">
        <v>21</v>
      </c>
      <c r="E71" s="56">
        <v>817</v>
      </c>
      <c r="F71" s="126"/>
      <c r="G71" s="126"/>
      <c r="H71" s="126"/>
      <c r="I71" s="126"/>
      <c r="J71" s="33"/>
      <c r="K71" s="33"/>
      <c r="L71" s="33"/>
      <c r="M71" s="123">
        <f>M72</f>
        <v>4000000</v>
      </c>
      <c r="N71" s="123">
        <f t="shared" si="9"/>
        <v>0</v>
      </c>
      <c r="O71" s="123">
        <f t="shared" si="9"/>
        <v>0</v>
      </c>
      <c r="P71" s="217">
        <f t="shared" si="0"/>
        <v>0</v>
      </c>
    </row>
    <row r="72" spans="1:16" ht="23.25" customHeight="1">
      <c r="A72" s="165" t="s">
        <v>18</v>
      </c>
      <c r="B72" s="56" t="s">
        <v>38</v>
      </c>
      <c r="C72" s="56">
        <v>2</v>
      </c>
      <c r="D72" s="56">
        <v>21</v>
      </c>
      <c r="E72" s="56">
        <v>817</v>
      </c>
      <c r="F72" s="166" t="s">
        <v>16</v>
      </c>
      <c r="G72" s="166"/>
      <c r="H72" s="126"/>
      <c r="I72" s="126"/>
      <c r="J72" s="33"/>
      <c r="K72" s="33"/>
      <c r="L72" s="33"/>
      <c r="M72" s="123">
        <f>M74</f>
        <v>4000000</v>
      </c>
      <c r="N72" s="123">
        <f>N74</f>
        <v>0</v>
      </c>
      <c r="O72" s="123">
        <f>O74</f>
        <v>0</v>
      </c>
      <c r="P72" s="217">
        <f t="shared" si="0"/>
        <v>0</v>
      </c>
    </row>
    <row r="73" spans="1:16" ht="19.5" customHeight="1">
      <c r="A73" s="165" t="s">
        <v>212</v>
      </c>
      <c r="B73" s="56" t="s">
        <v>38</v>
      </c>
      <c r="C73" s="56">
        <v>2</v>
      </c>
      <c r="D73" s="56">
        <v>21</v>
      </c>
      <c r="E73" s="56">
        <v>817</v>
      </c>
      <c r="F73" s="166" t="s">
        <v>16</v>
      </c>
      <c r="G73" s="166" t="s">
        <v>17</v>
      </c>
      <c r="H73" s="126"/>
      <c r="I73" s="126"/>
      <c r="J73" s="33"/>
      <c r="K73" s="33"/>
      <c r="L73" s="33"/>
      <c r="M73" s="123">
        <f>M74</f>
        <v>4000000</v>
      </c>
      <c r="N73" s="123">
        <f aca="true" t="shared" si="10" ref="N73:O75">N74</f>
        <v>0</v>
      </c>
      <c r="O73" s="123">
        <f t="shared" si="10"/>
        <v>0</v>
      </c>
      <c r="P73" s="217">
        <f aca="true" t="shared" si="11" ref="P73:P136">O73/M73*100</f>
        <v>0</v>
      </c>
    </row>
    <row r="74" spans="1:16" s="25" customFormat="1" ht="27" customHeight="1">
      <c r="A74" s="165" t="s">
        <v>282</v>
      </c>
      <c r="B74" s="56" t="s">
        <v>38</v>
      </c>
      <c r="C74" s="56">
        <v>2</v>
      </c>
      <c r="D74" s="56">
        <v>21</v>
      </c>
      <c r="E74" s="56">
        <v>817</v>
      </c>
      <c r="F74" s="166" t="s">
        <v>16</v>
      </c>
      <c r="G74" s="166" t="s">
        <v>17</v>
      </c>
      <c r="H74" s="56">
        <v>15300</v>
      </c>
      <c r="I74" s="126"/>
      <c r="J74" s="33"/>
      <c r="K74" s="33"/>
      <c r="L74" s="33"/>
      <c r="M74" s="123">
        <f>M75</f>
        <v>4000000</v>
      </c>
      <c r="N74" s="123">
        <f t="shared" si="10"/>
        <v>0</v>
      </c>
      <c r="O74" s="123">
        <f t="shared" si="10"/>
        <v>0</v>
      </c>
      <c r="P74" s="217">
        <f t="shared" si="11"/>
        <v>0</v>
      </c>
    </row>
    <row r="75" spans="1:16" ht="72" customHeight="1">
      <c r="A75" s="115" t="s">
        <v>283</v>
      </c>
      <c r="B75" s="56" t="s">
        <v>38</v>
      </c>
      <c r="C75" s="56">
        <v>2</v>
      </c>
      <c r="D75" s="56">
        <v>21</v>
      </c>
      <c r="E75" s="56">
        <v>817</v>
      </c>
      <c r="F75" s="166" t="s">
        <v>16</v>
      </c>
      <c r="G75" s="166" t="s">
        <v>17</v>
      </c>
      <c r="H75" s="56">
        <v>15300</v>
      </c>
      <c r="I75" s="56">
        <v>466</v>
      </c>
      <c r="J75" s="33"/>
      <c r="K75" s="33"/>
      <c r="L75" s="33"/>
      <c r="M75" s="123">
        <f>M76</f>
        <v>4000000</v>
      </c>
      <c r="N75" s="123">
        <f t="shared" si="10"/>
        <v>0</v>
      </c>
      <c r="O75" s="123">
        <f t="shared" si="10"/>
        <v>0</v>
      </c>
      <c r="P75" s="217">
        <f t="shared" si="11"/>
        <v>0</v>
      </c>
    </row>
    <row r="76" spans="1:16" s="25" customFormat="1" ht="44.25" customHeight="1">
      <c r="A76" s="114" t="s">
        <v>279</v>
      </c>
      <c r="B76" s="31" t="s">
        <v>38</v>
      </c>
      <c r="C76" s="31">
        <v>2</v>
      </c>
      <c r="D76" s="31">
        <v>21</v>
      </c>
      <c r="E76" s="31">
        <v>817</v>
      </c>
      <c r="F76" s="167" t="s">
        <v>16</v>
      </c>
      <c r="G76" s="167" t="s">
        <v>17</v>
      </c>
      <c r="H76" s="31">
        <v>15300</v>
      </c>
      <c r="I76" s="31">
        <v>466</v>
      </c>
      <c r="J76" s="32" t="s">
        <v>292</v>
      </c>
      <c r="K76" s="33">
        <v>324</v>
      </c>
      <c r="L76" s="33" t="s">
        <v>360</v>
      </c>
      <c r="M76" s="125">
        <v>4000000</v>
      </c>
      <c r="N76" s="125"/>
      <c r="O76" s="125"/>
      <c r="P76" s="216">
        <f t="shared" si="11"/>
        <v>0</v>
      </c>
    </row>
    <row r="77" spans="1:16" ht="51.75" customHeight="1">
      <c r="A77" s="26" t="s">
        <v>362</v>
      </c>
      <c r="B77" s="63" t="s">
        <v>38</v>
      </c>
      <c r="C77" s="63"/>
      <c r="D77" s="63"/>
      <c r="E77" s="67" t="s">
        <v>0</v>
      </c>
      <c r="F77" s="63"/>
      <c r="G77" s="63"/>
      <c r="H77" s="63"/>
      <c r="I77" s="63"/>
      <c r="J77" s="105"/>
      <c r="K77" s="105"/>
      <c r="L77" s="95"/>
      <c r="M77" s="175">
        <f>M78</f>
        <v>99963996</v>
      </c>
      <c r="N77" s="175">
        <f>N78</f>
        <v>0</v>
      </c>
      <c r="O77" s="175">
        <f>O78</f>
        <v>0</v>
      </c>
      <c r="P77" s="217">
        <f t="shared" si="11"/>
        <v>0</v>
      </c>
    </row>
    <row r="78" spans="1:16" s="25" customFormat="1" ht="31.5">
      <c r="A78" s="38" t="s">
        <v>363</v>
      </c>
      <c r="B78" s="12" t="s">
        <v>38</v>
      </c>
      <c r="C78" s="12">
        <v>9</v>
      </c>
      <c r="D78" s="12"/>
      <c r="E78" s="71" t="s">
        <v>0</v>
      </c>
      <c r="F78" s="71" t="s">
        <v>0</v>
      </c>
      <c r="G78" s="71" t="s">
        <v>0</v>
      </c>
      <c r="H78" s="71" t="s">
        <v>0</v>
      </c>
      <c r="I78" s="71" t="s">
        <v>0</v>
      </c>
      <c r="J78" s="14"/>
      <c r="K78" s="14"/>
      <c r="L78" s="14"/>
      <c r="M78" s="123">
        <f>M83+M90</f>
        <v>99963996</v>
      </c>
      <c r="N78" s="123">
        <f>N83+N90</f>
        <v>0</v>
      </c>
      <c r="O78" s="123">
        <f>O83+O90</f>
        <v>0</v>
      </c>
      <c r="P78" s="217">
        <f t="shared" si="11"/>
        <v>0</v>
      </c>
    </row>
    <row r="79" spans="1:16" s="25" customFormat="1" ht="126">
      <c r="A79" s="38" t="s">
        <v>102</v>
      </c>
      <c r="B79" s="12" t="s">
        <v>38</v>
      </c>
      <c r="C79" s="12">
        <v>9</v>
      </c>
      <c r="D79" s="12">
        <v>92</v>
      </c>
      <c r="E79" s="71"/>
      <c r="F79" s="71"/>
      <c r="G79" s="71"/>
      <c r="H79" s="71"/>
      <c r="I79" s="71"/>
      <c r="J79" s="14"/>
      <c r="K79" s="14"/>
      <c r="L79" s="14"/>
      <c r="M79" s="123">
        <f aca="true" t="shared" si="12" ref="M79:O86">M80</f>
        <v>3047308</v>
      </c>
      <c r="N79" s="123">
        <f t="shared" si="12"/>
        <v>0</v>
      </c>
      <c r="O79" s="123">
        <f t="shared" si="12"/>
        <v>0</v>
      </c>
      <c r="P79" s="217">
        <f t="shared" si="11"/>
        <v>0</v>
      </c>
    </row>
    <row r="80" spans="1:16" ht="31.5">
      <c r="A80" s="38" t="s">
        <v>25</v>
      </c>
      <c r="B80" s="12" t="s">
        <v>38</v>
      </c>
      <c r="C80" s="12">
        <v>9</v>
      </c>
      <c r="D80" s="12">
        <v>92</v>
      </c>
      <c r="E80" s="12" t="s">
        <v>26</v>
      </c>
      <c r="F80" s="12" t="s">
        <v>0</v>
      </c>
      <c r="G80" s="12" t="s">
        <v>0</v>
      </c>
      <c r="H80" s="12" t="s">
        <v>0</v>
      </c>
      <c r="I80" s="12" t="s">
        <v>0</v>
      </c>
      <c r="J80" s="15"/>
      <c r="K80" s="15"/>
      <c r="L80" s="15"/>
      <c r="M80" s="123">
        <f t="shared" si="12"/>
        <v>3047308</v>
      </c>
      <c r="N80" s="123">
        <f t="shared" si="12"/>
        <v>0</v>
      </c>
      <c r="O80" s="123">
        <f t="shared" si="12"/>
        <v>0</v>
      </c>
      <c r="P80" s="217">
        <f t="shared" si="11"/>
        <v>0</v>
      </c>
    </row>
    <row r="81" spans="1:16" ht="30" customHeight="1">
      <c r="A81" s="38" t="s">
        <v>55</v>
      </c>
      <c r="B81" s="12">
        <v>17</v>
      </c>
      <c r="C81" s="12">
        <v>9</v>
      </c>
      <c r="D81" s="12">
        <v>92</v>
      </c>
      <c r="E81" s="12">
        <v>819</v>
      </c>
      <c r="F81" s="12"/>
      <c r="G81" s="12"/>
      <c r="H81" s="12"/>
      <c r="I81" s="12"/>
      <c r="J81" s="15"/>
      <c r="K81" s="15"/>
      <c r="L81" s="15"/>
      <c r="M81" s="123">
        <f t="shared" si="12"/>
        <v>3047308</v>
      </c>
      <c r="N81" s="123">
        <f t="shared" si="12"/>
        <v>0</v>
      </c>
      <c r="O81" s="123">
        <f t="shared" si="12"/>
        <v>0</v>
      </c>
      <c r="P81" s="217">
        <f t="shared" si="11"/>
        <v>0</v>
      </c>
    </row>
    <row r="82" spans="1:16" ht="21.75" customHeight="1">
      <c r="A82" s="38" t="s">
        <v>23</v>
      </c>
      <c r="B82" s="12" t="s">
        <v>38</v>
      </c>
      <c r="C82" s="12">
        <v>9</v>
      </c>
      <c r="D82" s="12">
        <v>92</v>
      </c>
      <c r="E82" s="12" t="s">
        <v>26</v>
      </c>
      <c r="F82" s="12" t="s">
        <v>17</v>
      </c>
      <c r="G82" s="12" t="s">
        <v>0</v>
      </c>
      <c r="H82" s="12" t="s">
        <v>0</v>
      </c>
      <c r="I82" s="12" t="s">
        <v>0</v>
      </c>
      <c r="J82" s="15"/>
      <c r="K82" s="15"/>
      <c r="L82" s="15"/>
      <c r="M82" s="123">
        <f t="shared" si="12"/>
        <v>3047308</v>
      </c>
      <c r="N82" s="123">
        <f t="shared" si="12"/>
        <v>0</v>
      </c>
      <c r="O82" s="123">
        <f t="shared" si="12"/>
        <v>0</v>
      </c>
      <c r="P82" s="217">
        <f t="shared" si="11"/>
        <v>0</v>
      </c>
    </row>
    <row r="83" spans="1:16" ht="17.25" customHeight="1">
      <c r="A83" s="38" t="s">
        <v>24</v>
      </c>
      <c r="B83" s="12" t="s">
        <v>38</v>
      </c>
      <c r="C83" s="12">
        <v>9</v>
      </c>
      <c r="D83" s="12">
        <v>92</v>
      </c>
      <c r="E83" s="12" t="s">
        <v>26</v>
      </c>
      <c r="F83" s="12" t="s">
        <v>17</v>
      </c>
      <c r="G83" s="12" t="s">
        <v>15</v>
      </c>
      <c r="H83" s="12" t="s">
        <v>0</v>
      </c>
      <c r="I83" s="12" t="s">
        <v>0</v>
      </c>
      <c r="J83" s="15"/>
      <c r="K83" s="15"/>
      <c r="L83" s="15"/>
      <c r="M83" s="123">
        <f t="shared" si="12"/>
        <v>3047308</v>
      </c>
      <c r="N83" s="123">
        <f t="shared" si="12"/>
        <v>0</v>
      </c>
      <c r="O83" s="123">
        <f t="shared" si="12"/>
        <v>0</v>
      </c>
      <c r="P83" s="217">
        <f t="shared" si="11"/>
        <v>0</v>
      </c>
    </row>
    <row r="84" spans="1:16" ht="31.5">
      <c r="A84" s="38" t="s">
        <v>27</v>
      </c>
      <c r="B84" s="12" t="s">
        <v>38</v>
      </c>
      <c r="C84" s="12">
        <v>9</v>
      </c>
      <c r="D84" s="12">
        <v>92</v>
      </c>
      <c r="E84" s="12" t="s">
        <v>26</v>
      </c>
      <c r="F84" s="12" t="s">
        <v>17</v>
      </c>
      <c r="G84" s="12" t="s">
        <v>15</v>
      </c>
      <c r="H84" s="12" t="s">
        <v>299</v>
      </c>
      <c r="I84" s="12" t="s">
        <v>0</v>
      </c>
      <c r="J84" s="15"/>
      <c r="K84" s="15"/>
      <c r="L84" s="15"/>
      <c r="M84" s="123">
        <f t="shared" si="12"/>
        <v>3047308</v>
      </c>
      <c r="N84" s="123">
        <f t="shared" si="12"/>
        <v>0</v>
      </c>
      <c r="O84" s="123">
        <f t="shared" si="12"/>
        <v>0</v>
      </c>
      <c r="P84" s="217">
        <f t="shared" si="11"/>
        <v>0</v>
      </c>
    </row>
    <row r="85" spans="1:16" s="24" customFormat="1" ht="31.5">
      <c r="A85" s="117" t="s">
        <v>78</v>
      </c>
      <c r="B85" s="12" t="s">
        <v>38</v>
      </c>
      <c r="C85" s="12">
        <v>9</v>
      </c>
      <c r="D85" s="12">
        <v>92</v>
      </c>
      <c r="E85" s="12" t="s">
        <v>26</v>
      </c>
      <c r="F85" s="12" t="s">
        <v>17</v>
      </c>
      <c r="G85" s="12" t="s">
        <v>15</v>
      </c>
      <c r="H85" s="12" t="s">
        <v>299</v>
      </c>
      <c r="I85" s="12" t="s">
        <v>29</v>
      </c>
      <c r="J85" s="13"/>
      <c r="K85" s="13"/>
      <c r="L85" s="32"/>
      <c r="M85" s="197">
        <f t="shared" si="12"/>
        <v>3047308</v>
      </c>
      <c r="N85" s="197">
        <f t="shared" si="12"/>
        <v>0</v>
      </c>
      <c r="O85" s="197">
        <f t="shared" si="12"/>
        <v>0</v>
      </c>
      <c r="P85" s="217">
        <f t="shared" si="11"/>
        <v>0</v>
      </c>
    </row>
    <row r="86" spans="1:16" s="2" customFormat="1" ht="15.75">
      <c r="A86" s="34" t="s">
        <v>65</v>
      </c>
      <c r="B86" s="17"/>
      <c r="C86" s="17"/>
      <c r="D86" s="17"/>
      <c r="E86" s="17"/>
      <c r="F86" s="17"/>
      <c r="G86" s="17"/>
      <c r="H86" s="17"/>
      <c r="I86" s="17"/>
      <c r="J86" s="13"/>
      <c r="K86" s="13"/>
      <c r="L86" s="32"/>
      <c r="M86" s="123">
        <f t="shared" si="12"/>
        <v>3047308</v>
      </c>
      <c r="N86" s="123">
        <f t="shared" si="12"/>
        <v>0</v>
      </c>
      <c r="O86" s="123">
        <f t="shared" si="12"/>
        <v>0</v>
      </c>
      <c r="P86" s="217">
        <f t="shared" si="11"/>
        <v>0</v>
      </c>
    </row>
    <row r="87" spans="1:16" s="24" customFormat="1" ht="34.5" customHeight="1">
      <c r="A87" s="81" t="s">
        <v>164</v>
      </c>
      <c r="B87" s="9" t="s">
        <v>38</v>
      </c>
      <c r="C87" s="9">
        <v>9</v>
      </c>
      <c r="D87" s="9">
        <v>92</v>
      </c>
      <c r="E87" s="9" t="s">
        <v>26</v>
      </c>
      <c r="F87" s="9" t="s">
        <v>17</v>
      </c>
      <c r="G87" s="9" t="s">
        <v>15</v>
      </c>
      <c r="H87" s="60" t="s">
        <v>299</v>
      </c>
      <c r="I87" s="9">
        <v>414</v>
      </c>
      <c r="J87" s="13" t="s">
        <v>59</v>
      </c>
      <c r="K87" s="32">
        <v>3.337</v>
      </c>
      <c r="L87" s="95">
        <v>2017</v>
      </c>
      <c r="M87" s="201">
        <v>3047308</v>
      </c>
      <c r="N87" s="200"/>
      <c r="O87" s="200"/>
      <c r="P87" s="216">
        <f t="shared" si="11"/>
        <v>0</v>
      </c>
    </row>
    <row r="88" spans="1:16" ht="21" customHeight="1">
      <c r="A88" s="58" t="s">
        <v>25</v>
      </c>
      <c r="B88" s="59">
        <v>17</v>
      </c>
      <c r="C88" s="59">
        <v>9</v>
      </c>
      <c r="D88" s="59">
        <v>97</v>
      </c>
      <c r="E88" s="59">
        <v>819</v>
      </c>
      <c r="F88" s="62"/>
      <c r="G88" s="68"/>
      <c r="H88" s="60"/>
      <c r="I88" s="60"/>
      <c r="J88" s="32"/>
      <c r="K88" s="32"/>
      <c r="L88" s="95"/>
      <c r="M88" s="175">
        <f aca="true" t="shared" si="13" ref="M88:O94">M89</f>
        <v>96916688</v>
      </c>
      <c r="N88" s="175">
        <f t="shared" si="13"/>
        <v>0</v>
      </c>
      <c r="O88" s="175">
        <f t="shared" si="13"/>
        <v>0</v>
      </c>
      <c r="P88" s="217">
        <f t="shared" si="11"/>
        <v>0</v>
      </c>
    </row>
    <row r="89" spans="1:16" ht="20.25" customHeight="1">
      <c r="A89" s="61" t="s">
        <v>18</v>
      </c>
      <c r="B89" s="59">
        <v>17</v>
      </c>
      <c r="C89" s="59">
        <v>9</v>
      </c>
      <c r="D89" s="59">
        <v>97</v>
      </c>
      <c r="E89" s="59">
        <v>819</v>
      </c>
      <c r="F89" s="62" t="s">
        <v>16</v>
      </c>
      <c r="G89" s="62"/>
      <c r="H89" s="62"/>
      <c r="I89" s="62"/>
      <c r="J89" s="100"/>
      <c r="K89" s="100"/>
      <c r="L89" s="100"/>
      <c r="M89" s="175">
        <f t="shared" si="13"/>
        <v>96916688</v>
      </c>
      <c r="N89" s="175">
        <f t="shared" si="13"/>
        <v>0</v>
      </c>
      <c r="O89" s="175">
        <f t="shared" si="13"/>
        <v>0</v>
      </c>
      <c r="P89" s="217">
        <f t="shared" si="11"/>
        <v>0</v>
      </c>
    </row>
    <row r="90" spans="1:16" ht="21" customHeight="1">
      <c r="A90" s="39" t="s">
        <v>43</v>
      </c>
      <c r="B90" s="12">
        <v>17</v>
      </c>
      <c r="C90" s="12">
        <v>9</v>
      </c>
      <c r="D90" s="12">
        <v>97</v>
      </c>
      <c r="E90" s="12">
        <v>819</v>
      </c>
      <c r="F90" s="12" t="s">
        <v>16</v>
      </c>
      <c r="G90" s="12" t="s">
        <v>22</v>
      </c>
      <c r="H90" s="12"/>
      <c r="I90" s="12"/>
      <c r="J90" s="14"/>
      <c r="K90" s="14"/>
      <c r="L90" s="33"/>
      <c r="M90" s="123">
        <f t="shared" si="13"/>
        <v>96916688</v>
      </c>
      <c r="N90" s="123">
        <f t="shared" si="13"/>
        <v>0</v>
      </c>
      <c r="O90" s="123">
        <f t="shared" si="13"/>
        <v>0</v>
      </c>
      <c r="P90" s="217">
        <f t="shared" si="11"/>
        <v>0</v>
      </c>
    </row>
    <row r="91" spans="1:16" ht="15.75">
      <c r="A91" s="39" t="s">
        <v>89</v>
      </c>
      <c r="B91" s="12">
        <v>17</v>
      </c>
      <c r="C91" s="12">
        <v>9</v>
      </c>
      <c r="D91" s="12">
        <v>97</v>
      </c>
      <c r="E91" s="12">
        <v>819</v>
      </c>
      <c r="F91" s="12" t="s">
        <v>16</v>
      </c>
      <c r="G91" s="12" t="s">
        <v>22</v>
      </c>
      <c r="H91" s="12" t="s">
        <v>299</v>
      </c>
      <c r="I91" s="12"/>
      <c r="J91" s="14"/>
      <c r="K91" s="14"/>
      <c r="L91" s="33"/>
      <c r="M91" s="123">
        <f t="shared" si="13"/>
        <v>96916688</v>
      </c>
      <c r="N91" s="123">
        <f t="shared" si="13"/>
        <v>0</v>
      </c>
      <c r="O91" s="123">
        <f t="shared" si="13"/>
        <v>0</v>
      </c>
      <c r="P91" s="217">
        <f t="shared" si="11"/>
        <v>0</v>
      </c>
    </row>
    <row r="92" spans="1:16" ht="33.75" customHeight="1">
      <c r="A92" s="39" t="s">
        <v>129</v>
      </c>
      <c r="B92" s="12">
        <v>17</v>
      </c>
      <c r="C92" s="12">
        <v>9</v>
      </c>
      <c r="D92" s="12">
        <v>97</v>
      </c>
      <c r="E92" s="12">
        <v>819</v>
      </c>
      <c r="F92" s="12" t="s">
        <v>16</v>
      </c>
      <c r="G92" s="12" t="s">
        <v>22</v>
      </c>
      <c r="H92" s="12" t="s">
        <v>299</v>
      </c>
      <c r="I92" s="12">
        <v>414</v>
      </c>
      <c r="J92" s="14"/>
      <c r="K92" s="14"/>
      <c r="L92" s="33"/>
      <c r="M92" s="123">
        <f t="shared" si="13"/>
        <v>96916688</v>
      </c>
      <c r="N92" s="123">
        <f t="shared" si="13"/>
        <v>0</v>
      </c>
      <c r="O92" s="123">
        <f t="shared" si="13"/>
        <v>0</v>
      </c>
      <c r="P92" s="217">
        <f t="shared" si="11"/>
        <v>0</v>
      </c>
    </row>
    <row r="93" spans="1:16" ht="47.25">
      <c r="A93" s="39" t="s">
        <v>28</v>
      </c>
      <c r="B93" s="12">
        <v>17</v>
      </c>
      <c r="C93" s="12">
        <v>9</v>
      </c>
      <c r="D93" s="12">
        <v>97</v>
      </c>
      <c r="E93" s="12">
        <v>819</v>
      </c>
      <c r="F93" s="12" t="s">
        <v>16</v>
      </c>
      <c r="G93" s="12" t="s">
        <v>22</v>
      </c>
      <c r="H93" s="12" t="s">
        <v>299</v>
      </c>
      <c r="I93" s="12">
        <v>414</v>
      </c>
      <c r="J93" s="14"/>
      <c r="K93" s="14"/>
      <c r="L93" s="33"/>
      <c r="M93" s="123">
        <f>M95+M97</f>
        <v>96916688</v>
      </c>
      <c r="N93" s="123">
        <f>N95+N97</f>
        <v>0</v>
      </c>
      <c r="O93" s="123">
        <f>O95+O97</f>
        <v>0</v>
      </c>
      <c r="P93" s="217">
        <f t="shared" si="11"/>
        <v>0</v>
      </c>
    </row>
    <row r="94" spans="1:16" ht="18.75" customHeight="1">
      <c r="A94" s="39" t="s">
        <v>57</v>
      </c>
      <c r="B94" s="12"/>
      <c r="C94" s="12"/>
      <c r="D94" s="12"/>
      <c r="E94" s="12"/>
      <c r="F94" s="12"/>
      <c r="G94" s="12"/>
      <c r="H94" s="12"/>
      <c r="I94" s="12"/>
      <c r="J94" s="14"/>
      <c r="K94" s="14"/>
      <c r="L94" s="33"/>
      <c r="M94" s="123">
        <f t="shared" si="13"/>
        <v>30206888</v>
      </c>
      <c r="N94" s="123">
        <f t="shared" si="13"/>
        <v>0</v>
      </c>
      <c r="O94" s="123">
        <f t="shared" si="13"/>
        <v>0</v>
      </c>
      <c r="P94" s="217">
        <f t="shared" si="11"/>
        <v>0</v>
      </c>
    </row>
    <row r="95" spans="1:16" ht="31.5">
      <c r="A95" s="18" t="s">
        <v>204</v>
      </c>
      <c r="B95" s="17">
        <v>17</v>
      </c>
      <c r="C95" s="17">
        <v>9</v>
      </c>
      <c r="D95" s="17">
        <v>97</v>
      </c>
      <c r="E95" s="17">
        <v>819</v>
      </c>
      <c r="F95" s="17" t="s">
        <v>16</v>
      </c>
      <c r="G95" s="17" t="s">
        <v>22</v>
      </c>
      <c r="H95" s="17" t="s">
        <v>299</v>
      </c>
      <c r="I95" s="17">
        <v>414</v>
      </c>
      <c r="J95" s="14" t="s">
        <v>59</v>
      </c>
      <c r="K95" s="14">
        <v>6.061</v>
      </c>
      <c r="L95" s="33">
        <v>2017</v>
      </c>
      <c r="M95" s="125">
        <v>30206888</v>
      </c>
      <c r="N95" s="200"/>
      <c r="O95" s="200"/>
      <c r="P95" s="216">
        <f t="shared" si="11"/>
        <v>0</v>
      </c>
    </row>
    <row r="96" spans="1:16" s="168" customFormat="1" ht="15.75">
      <c r="A96" s="39" t="s">
        <v>99</v>
      </c>
      <c r="B96" s="12"/>
      <c r="C96" s="12"/>
      <c r="D96" s="12"/>
      <c r="E96" s="12"/>
      <c r="F96" s="12"/>
      <c r="G96" s="12"/>
      <c r="H96" s="12"/>
      <c r="I96" s="12"/>
      <c r="J96" s="15"/>
      <c r="K96" s="15"/>
      <c r="L96" s="93"/>
      <c r="M96" s="123">
        <f>M97</f>
        <v>66709800</v>
      </c>
      <c r="N96" s="123">
        <f>N97</f>
        <v>0</v>
      </c>
      <c r="O96" s="123">
        <f>O97</f>
        <v>0</v>
      </c>
      <c r="P96" s="217">
        <f t="shared" si="11"/>
        <v>0</v>
      </c>
    </row>
    <row r="97" spans="1:16" s="113" customFormat="1" ht="47.25">
      <c r="A97" s="18" t="s">
        <v>285</v>
      </c>
      <c r="B97" s="17">
        <v>17</v>
      </c>
      <c r="C97" s="17">
        <v>9</v>
      </c>
      <c r="D97" s="17">
        <v>97</v>
      </c>
      <c r="E97" s="17">
        <v>819</v>
      </c>
      <c r="F97" s="17" t="s">
        <v>16</v>
      </c>
      <c r="G97" s="17" t="s">
        <v>22</v>
      </c>
      <c r="H97" s="17" t="s">
        <v>299</v>
      </c>
      <c r="I97" s="17">
        <v>414</v>
      </c>
      <c r="J97" s="14" t="s">
        <v>59</v>
      </c>
      <c r="K97" s="14">
        <v>13.745</v>
      </c>
      <c r="L97" s="33">
        <v>2017</v>
      </c>
      <c r="M97" s="125">
        <v>66709800</v>
      </c>
      <c r="N97" s="200"/>
      <c r="O97" s="200"/>
      <c r="P97" s="216">
        <f t="shared" si="11"/>
        <v>0</v>
      </c>
    </row>
    <row r="98" spans="1:16" ht="47.25">
      <c r="A98" s="38" t="s">
        <v>85</v>
      </c>
      <c r="B98" s="12" t="s">
        <v>39</v>
      </c>
      <c r="C98" s="12"/>
      <c r="D98" s="12"/>
      <c r="E98" s="71" t="s">
        <v>0</v>
      </c>
      <c r="F98" s="71" t="s">
        <v>0</v>
      </c>
      <c r="G98" s="71" t="s">
        <v>0</v>
      </c>
      <c r="H98" s="71" t="s">
        <v>0</v>
      </c>
      <c r="I98" s="71" t="s">
        <v>0</v>
      </c>
      <c r="J98" s="14"/>
      <c r="K98" s="14"/>
      <c r="L98" s="14"/>
      <c r="M98" s="123">
        <f>M99+M112</f>
        <v>185631077</v>
      </c>
      <c r="N98" s="123">
        <f>N99+N112</f>
        <v>12513737.85</v>
      </c>
      <c r="O98" s="123">
        <f>O99+O112</f>
        <v>12513737.85</v>
      </c>
      <c r="P98" s="217">
        <f t="shared" si="11"/>
        <v>6.74118690266501</v>
      </c>
    </row>
    <row r="99" spans="1:16" ht="63">
      <c r="A99" s="38" t="s">
        <v>40</v>
      </c>
      <c r="B99" s="12" t="s">
        <v>39</v>
      </c>
      <c r="C99" s="12" t="s">
        <v>10</v>
      </c>
      <c r="D99" s="12"/>
      <c r="E99" s="71" t="s">
        <v>0</v>
      </c>
      <c r="F99" s="71" t="s">
        <v>0</v>
      </c>
      <c r="G99" s="71" t="s">
        <v>0</v>
      </c>
      <c r="H99" s="71" t="s">
        <v>0</v>
      </c>
      <c r="I99" s="71" t="s">
        <v>0</v>
      </c>
      <c r="J99" s="14"/>
      <c r="K99" s="14"/>
      <c r="L99" s="14"/>
      <c r="M99" s="123">
        <f>M101</f>
        <v>10937255</v>
      </c>
      <c r="N99" s="123">
        <f>N101</f>
        <v>0</v>
      </c>
      <c r="O99" s="123">
        <f>O101</f>
        <v>0</v>
      </c>
      <c r="P99" s="217">
        <f t="shared" si="11"/>
        <v>0</v>
      </c>
    </row>
    <row r="100" spans="1:16" ht="53.25" customHeight="1">
      <c r="A100" s="38" t="s">
        <v>105</v>
      </c>
      <c r="B100" s="12" t="s">
        <v>39</v>
      </c>
      <c r="C100" s="12" t="s">
        <v>10</v>
      </c>
      <c r="D100" s="12">
        <v>13</v>
      </c>
      <c r="E100" s="71"/>
      <c r="F100" s="71"/>
      <c r="G100" s="71"/>
      <c r="H100" s="71"/>
      <c r="I100" s="71"/>
      <c r="J100" s="14"/>
      <c r="K100" s="14"/>
      <c r="L100" s="14"/>
      <c r="M100" s="123">
        <f>M101</f>
        <v>10937255</v>
      </c>
      <c r="N100" s="123">
        <f>N101</f>
        <v>0</v>
      </c>
      <c r="O100" s="123">
        <f>O101</f>
        <v>0</v>
      </c>
      <c r="P100" s="217">
        <f t="shared" si="11"/>
        <v>0</v>
      </c>
    </row>
    <row r="101" spans="1:16" ht="24" customHeight="1">
      <c r="A101" s="38" t="s">
        <v>25</v>
      </c>
      <c r="B101" s="12" t="s">
        <v>39</v>
      </c>
      <c r="C101" s="12">
        <v>1</v>
      </c>
      <c r="D101" s="12">
        <v>13</v>
      </c>
      <c r="E101" s="12" t="s">
        <v>26</v>
      </c>
      <c r="F101" s="12" t="s">
        <v>0</v>
      </c>
      <c r="G101" s="12" t="s">
        <v>0</v>
      </c>
      <c r="H101" s="12" t="s">
        <v>0</v>
      </c>
      <c r="I101" s="12" t="s">
        <v>0</v>
      </c>
      <c r="J101" s="15"/>
      <c r="K101" s="15"/>
      <c r="L101" s="15"/>
      <c r="M101" s="123">
        <f aca="true" t="shared" si="14" ref="M101:O106">M102</f>
        <v>10937255</v>
      </c>
      <c r="N101" s="123">
        <f t="shared" si="14"/>
        <v>0</v>
      </c>
      <c r="O101" s="123">
        <f t="shared" si="14"/>
        <v>0</v>
      </c>
      <c r="P101" s="217">
        <f t="shared" si="11"/>
        <v>0</v>
      </c>
    </row>
    <row r="102" spans="1:16" ht="31.5">
      <c r="A102" s="38" t="s">
        <v>55</v>
      </c>
      <c r="B102" s="12">
        <v>19</v>
      </c>
      <c r="C102" s="12">
        <v>1</v>
      </c>
      <c r="D102" s="12">
        <v>13</v>
      </c>
      <c r="E102" s="12">
        <v>819</v>
      </c>
      <c r="F102" s="12"/>
      <c r="G102" s="12"/>
      <c r="H102" s="12"/>
      <c r="I102" s="12"/>
      <c r="J102" s="15"/>
      <c r="K102" s="15"/>
      <c r="L102" s="15"/>
      <c r="M102" s="123">
        <f t="shared" si="14"/>
        <v>10937255</v>
      </c>
      <c r="N102" s="123">
        <f t="shared" si="14"/>
        <v>0</v>
      </c>
      <c r="O102" s="123">
        <f t="shared" si="14"/>
        <v>0</v>
      </c>
      <c r="P102" s="217">
        <f t="shared" si="11"/>
        <v>0</v>
      </c>
    </row>
    <row r="103" spans="1:16" ht="15.75">
      <c r="A103" s="38" t="s">
        <v>23</v>
      </c>
      <c r="B103" s="12" t="s">
        <v>39</v>
      </c>
      <c r="C103" s="12" t="s">
        <v>10</v>
      </c>
      <c r="D103" s="12">
        <v>13</v>
      </c>
      <c r="E103" s="12" t="s">
        <v>26</v>
      </c>
      <c r="F103" s="12" t="s">
        <v>17</v>
      </c>
      <c r="G103" s="12" t="s">
        <v>0</v>
      </c>
      <c r="H103" s="12" t="s">
        <v>0</v>
      </c>
      <c r="I103" s="12" t="s">
        <v>0</v>
      </c>
      <c r="J103" s="15"/>
      <c r="K103" s="15"/>
      <c r="L103" s="15"/>
      <c r="M103" s="123">
        <f t="shared" si="14"/>
        <v>10937255</v>
      </c>
      <c r="N103" s="123">
        <f t="shared" si="14"/>
        <v>0</v>
      </c>
      <c r="O103" s="123">
        <f t="shared" si="14"/>
        <v>0</v>
      </c>
      <c r="P103" s="217">
        <f t="shared" si="11"/>
        <v>0</v>
      </c>
    </row>
    <row r="104" spans="1:16" ht="15.75">
      <c r="A104" s="38" t="s">
        <v>24</v>
      </c>
      <c r="B104" s="12" t="s">
        <v>39</v>
      </c>
      <c r="C104" s="12" t="s">
        <v>10</v>
      </c>
      <c r="D104" s="12">
        <v>13</v>
      </c>
      <c r="E104" s="12" t="s">
        <v>26</v>
      </c>
      <c r="F104" s="12" t="s">
        <v>17</v>
      </c>
      <c r="G104" s="12" t="s">
        <v>15</v>
      </c>
      <c r="H104" s="12" t="s">
        <v>0</v>
      </c>
      <c r="I104" s="12" t="s">
        <v>0</v>
      </c>
      <c r="J104" s="15"/>
      <c r="K104" s="15"/>
      <c r="L104" s="15"/>
      <c r="M104" s="123">
        <f t="shared" si="14"/>
        <v>10937255</v>
      </c>
      <c r="N104" s="123">
        <f t="shared" si="14"/>
        <v>0</v>
      </c>
      <c r="O104" s="123">
        <f t="shared" si="14"/>
        <v>0</v>
      </c>
      <c r="P104" s="217">
        <f t="shared" si="11"/>
        <v>0</v>
      </c>
    </row>
    <row r="105" spans="1:16" ht="31.5">
      <c r="A105" s="38" t="s">
        <v>27</v>
      </c>
      <c r="B105" s="12" t="s">
        <v>39</v>
      </c>
      <c r="C105" s="12" t="s">
        <v>10</v>
      </c>
      <c r="D105" s="12">
        <v>13</v>
      </c>
      <c r="E105" s="12" t="s">
        <v>26</v>
      </c>
      <c r="F105" s="12" t="s">
        <v>17</v>
      </c>
      <c r="G105" s="12" t="s">
        <v>15</v>
      </c>
      <c r="H105" s="12">
        <v>11260</v>
      </c>
      <c r="I105" s="12" t="s">
        <v>0</v>
      </c>
      <c r="J105" s="15"/>
      <c r="K105" s="15"/>
      <c r="L105" s="15"/>
      <c r="M105" s="123">
        <f t="shared" si="14"/>
        <v>10937255</v>
      </c>
      <c r="N105" s="123">
        <f t="shared" si="14"/>
        <v>0</v>
      </c>
      <c r="O105" s="123">
        <f t="shared" si="14"/>
        <v>0</v>
      </c>
      <c r="P105" s="217">
        <f t="shared" si="11"/>
        <v>0</v>
      </c>
    </row>
    <row r="106" spans="1:16" ht="47.25">
      <c r="A106" s="38" t="s">
        <v>28</v>
      </c>
      <c r="B106" s="12" t="s">
        <v>39</v>
      </c>
      <c r="C106" s="12" t="s">
        <v>10</v>
      </c>
      <c r="D106" s="12">
        <v>13</v>
      </c>
      <c r="E106" s="12" t="s">
        <v>26</v>
      </c>
      <c r="F106" s="12" t="s">
        <v>17</v>
      </c>
      <c r="G106" s="12" t="s">
        <v>15</v>
      </c>
      <c r="H106" s="12">
        <v>11260</v>
      </c>
      <c r="I106" s="12" t="s">
        <v>29</v>
      </c>
      <c r="J106" s="15"/>
      <c r="K106" s="15"/>
      <c r="L106" s="15"/>
      <c r="M106" s="123">
        <f t="shared" si="14"/>
        <v>10937255</v>
      </c>
      <c r="N106" s="123">
        <f t="shared" si="14"/>
        <v>0</v>
      </c>
      <c r="O106" s="123">
        <f t="shared" si="14"/>
        <v>0</v>
      </c>
      <c r="P106" s="217">
        <f t="shared" si="11"/>
        <v>0</v>
      </c>
    </row>
    <row r="107" spans="1:16" ht="31.5">
      <c r="A107" s="39" t="s">
        <v>78</v>
      </c>
      <c r="B107" s="12" t="s">
        <v>39</v>
      </c>
      <c r="C107" s="12" t="s">
        <v>10</v>
      </c>
      <c r="D107" s="12">
        <v>13</v>
      </c>
      <c r="E107" s="12" t="s">
        <v>26</v>
      </c>
      <c r="F107" s="12" t="s">
        <v>17</v>
      </c>
      <c r="G107" s="12" t="s">
        <v>15</v>
      </c>
      <c r="H107" s="12">
        <v>11260</v>
      </c>
      <c r="I107" s="12" t="s">
        <v>29</v>
      </c>
      <c r="J107" s="13"/>
      <c r="K107" s="13"/>
      <c r="L107" s="32"/>
      <c r="M107" s="123">
        <f>M108+M110</f>
        <v>10937255</v>
      </c>
      <c r="N107" s="123">
        <f>N108+N110</f>
        <v>0</v>
      </c>
      <c r="O107" s="123">
        <f>O108+O110</f>
        <v>0</v>
      </c>
      <c r="P107" s="217">
        <f t="shared" si="11"/>
        <v>0</v>
      </c>
    </row>
    <row r="108" spans="1:16" ht="15.75">
      <c r="A108" s="39" t="s">
        <v>87</v>
      </c>
      <c r="B108" s="17"/>
      <c r="C108" s="17"/>
      <c r="D108" s="17"/>
      <c r="E108" s="17"/>
      <c r="F108" s="17"/>
      <c r="G108" s="17"/>
      <c r="H108" s="17"/>
      <c r="I108" s="17"/>
      <c r="J108" s="13"/>
      <c r="K108" s="13"/>
      <c r="L108" s="32"/>
      <c r="M108" s="123">
        <f>M109</f>
        <v>10937255</v>
      </c>
      <c r="N108" s="123">
        <f>N109</f>
        <v>0</v>
      </c>
      <c r="O108" s="123">
        <f>O109</f>
        <v>0</v>
      </c>
      <c r="P108" s="217">
        <f t="shared" si="11"/>
        <v>0</v>
      </c>
    </row>
    <row r="109" spans="1:16" ht="31.5">
      <c r="A109" s="18" t="s">
        <v>110</v>
      </c>
      <c r="B109" s="31" t="s">
        <v>39</v>
      </c>
      <c r="C109" s="31" t="s">
        <v>10</v>
      </c>
      <c r="D109" s="31">
        <v>13</v>
      </c>
      <c r="E109" s="31" t="s">
        <v>26</v>
      </c>
      <c r="F109" s="31" t="s">
        <v>17</v>
      </c>
      <c r="G109" s="31" t="s">
        <v>15</v>
      </c>
      <c r="H109" s="31">
        <v>11260</v>
      </c>
      <c r="I109" s="31" t="s">
        <v>29</v>
      </c>
      <c r="J109" s="32" t="s">
        <v>59</v>
      </c>
      <c r="K109" s="32">
        <v>2.335</v>
      </c>
      <c r="L109" s="32">
        <v>2017</v>
      </c>
      <c r="M109" s="125">
        <f>10937255</f>
        <v>10937255</v>
      </c>
      <c r="N109" s="200"/>
      <c r="O109" s="200"/>
      <c r="P109" s="216">
        <f t="shared" si="11"/>
        <v>0</v>
      </c>
    </row>
    <row r="110" spans="1:16" ht="15.75" hidden="1">
      <c r="A110" s="39" t="s">
        <v>62</v>
      </c>
      <c r="B110" s="17"/>
      <c r="C110" s="17"/>
      <c r="D110" s="17"/>
      <c r="E110" s="17"/>
      <c r="F110" s="17"/>
      <c r="G110" s="17"/>
      <c r="H110" s="17"/>
      <c r="I110" s="17"/>
      <c r="J110" s="13"/>
      <c r="K110" s="13"/>
      <c r="L110" s="32"/>
      <c r="M110" s="123">
        <f>M111</f>
        <v>0</v>
      </c>
      <c r="N110" s="200"/>
      <c r="O110" s="200"/>
      <c r="P110" s="216" t="e">
        <f t="shared" si="11"/>
        <v>#DIV/0!</v>
      </c>
    </row>
    <row r="111" spans="1:16" s="113" customFormat="1" ht="15.75" hidden="1">
      <c r="A111" s="18" t="s">
        <v>96</v>
      </c>
      <c r="B111" s="17" t="s">
        <v>39</v>
      </c>
      <c r="C111" s="17" t="s">
        <v>10</v>
      </c>
      <c r="D111" s="17">
        <v>13</v>
      </c>
      <c r="E111" s="17" t="s">
        <v>26</v>
      </c>
      <c r="F111" s="17" t="s">
        <v>17</v>
      </c>
      <c r="G111" s="17" t="s">
        <v>15</v>
      </c>
      <c r="H111" s="17">
        <v>11260</v>
      </c>
      <c r="I111" s="17" t="s">
        <v>29</v>
      </c>
      <c r="J111" s="13" t="s">
        <v>114</v>
      </c>
      <c r="K111" s="13">
        <v>2500</v>
      </c>
      <c r="L111" s="32"/>
      <c r="M111" s="125">
        <v>0</v>
      </c>
      <c r="N111" s="200"/>
      <c r="O111" s="200"/>
      <c r="P111" s="216" t="e">
        <f t="shared" si="11"/>
        <v>#DIV/0!</v>
      </c>
    </row>
    <row r="112" spans="1:16" ht="15.75">
      <c r="A112" s="38" t="s">
        <v>42</v>
      </c>
      <c r="B112" s="12" t="s">
        <v>39</v>
      </c>
      <c r="C112" s="12" t="s">
        <v>12</v>
      </c>
      <c r="D112" s="12"/>
      <c r="E112" s="71" t="s">
        <v>0</v>
      </c>
      <c r="F112" s="71" t="s">
        <v>0</v>
      </c>
      <c r="G112" s="71" t="s">
        <v>0</v>
      </c>
      <c r="H112" s="71" t="s">
        <v>0</v>
      </c>
      <c r="I112" s="71" t="s">
        <v>0</v>
      </c>
      <c r="J112" s="14"/>
      <c r="K112" s="14"/>
      <c r="L112" s="14"/>
      <c r="M112" s="197">
        <f>M114</f>
        <v>174693822</v>
      </c>
      <c r="N112" s="197">
        <f>N114</f>
        <v>12513737.85</v>
      </c>
      <c r="O112" s="197">
        <f>O114</f>
        <v>12513737.85</v>
      </c>
      <c r="P112" s="217">
        <f t="shared" si="11"/>
        <v>7.163240065810685</v>
      </c>
    </row>
    <row r="113" spans="1:16" ht="47.25">
      <c r="A113" s="38" t="s">
        <v>107</v>
      </c>
      <c r="B113" s="12" t="s">
        <v>39</v>
      </c>
      <c r="C113" s="12" t="s">
        <v>12</v>
      </c>
      <c r="D113" s="12">
        <v>21</v>
      </c>
      <c r="E113" s="71"/>
      <c r="F113" s="71"/>
      <c r="G113" s="71"/>
      <c r="H113" s="71"/>
      <c r="I113" s="71"/>
      <c r="J113" s="14"/>
      <c r="K113" s="14"/>
      <c r="L113" s="14"/>
      <c r="M113" s="197">
        <f aca="true" t="shared" si="15" ref="M113:O118">M114</f>
        <v>174693822</v>
      </c>
      <c r="N113" s="197">
        <f t="shared" si="15"/>
        <v>12513737.85</v>
      </c>
      <c r="O113" s="197">
        <f t="shared" si="15"/>
        <v>12513737.85</v>
      </c>
      <c r="P113" s="217">
        <f t="shared" si="11"/>
        <v>7.163240065810685</v>
      </c>
    </row>
    <row r="114" spans="1:16" ht="20.25" customHeight="1">
      <c r="A114" s="38" t="s">
        <v>25</v>
      </c>
      <c r="B114" s="12" t="s">
        <v>39</v>
      </c>
      <c r="C114" s="12" t="s">
        <v>12</v>
      </c>
      <c r="D114" s="12">
        <v>21</v>
      </c>
      <c r="E114" s="12" t="s">
        <v>26</v>
      </c>
      <c r="F114" s="71"/>
      <c r="G114" s="71"/>
      <c r="H114" s="71"/>
      <c r="I114" s="71"/>
      <c r="J114" s="14"/>
      <c r="K114" s="14"/>
      <c r="L114" s="14"/>
      <c r="M114" s="123">
        <f t="shared" si="15"/>
        <v>174693822</v>
      </c>
      <c r="N114" s="123">
        <f t="shared" si="15"/>
        <v>12513737.85</v>
      </c>
      <c r="O114" s="123">
        <f t="shared" si="15"/>
        <v>12513737.85</v>
      </c>
      <c r="P114" s="217">
        <f t="shared" si="11"/>
        <v>7.163240065810685</v>
      </c>
    </row>
    <row r="115" spans="1:16" ht="31.5">
      <c r="A115" s="38" t="s">
        <v>68</v>
      </c>
      <c r="B115" s="12" t="s">
        <v>39</v>
      </c>
      <c r="C115" s="12" t="s">
        <v>12</v>
      </c>
      <c r="D115" s="12">
        <v>21</v>
      </c>
      <c r="E115" s="12" t="s">
        <v>26</v>
      </c>
      <c r="F115" s="71"/>
      <c r="G115" s="71"/>
      <c r="H115" s="71"/>
      <c r="I115" s="71"/>
      <c r="J115" s="14"/>
      <c r="K115" s="14"/>
      <c r="L115" s="14"/>
      <c r="M115" s="123">
        <f t="shared" si="15"/>
        <v>174693822</v>
      </c>
      <c r="N115" s="123">
        <f t="shared" si="15"/>
        <v>12513737.85</v>
      </c>
      <c r="O115" s="123">
        <f t="shared" si="15"/>
        <v>12513737.85</v>
      </c>
      <c r="P115" s="217">
        <f t="shared" si="11"/>
        <v>7.163240065810685</v>
      </c>
    </row>
    <row r="116" spans="1:16" ht="15.75">
      <c r="A116" s="38" t="s">
        <v>18</v>
      </c>
      <c r="B116" s="12" t="s">
        <v>39</v>
      </c>
      <c r="C116" s="12" t="s">
        <v>12</v>
      </c>
      <c r="D116" s="12">
        <v>21</v>
      </c>
      <c r="E116" s="12" t="s">
        <v>26</v>
      </c>
      <c r="F116" s="12" t="s">
        <v>16</v>
      </c>
      <c r="G116" s="12" t="s">
        <v>0</v>
      </c>
      <c r="H116" s="12" t="s">
        <v>0</v>
      </c>
      <c r="I116" s="12" t="s">
        <v>0</v>
      </c>
      <c r="J116" s="15"/>
      <c r="K116" s="15"/>
      <c r="L116" s="15"/>
      <c r="M116" s="123">
        <f t="shared" si="15"/>
        <v>174693822</v>
      </c>
      <c r="N116" s="123">
        <f t="shared" si="15"/>
        <v>12513737.85</v>
      </c>
      <c r="O116" s="123">
        <f t="shared" si="15"/>
        <v>12513737.85</v>
      </c>
      <c r="P116" s="217">
        <f t="shared" si="11"/>
        <v>7.163240065810685</v>
      </c>
    </row>
    <row r="117" spans="1:16" ht="24.75" customHeight="1">
      <c r="A117" s="38" t="s">
        <v>43</v>
      </c>
      <c r="B117" s="12" t="s">
        <v>39</v>
      </c>
      <c r="C117" s="12" t="s">
        <v>12</v>
      </c>
      <c r="D117" s="12">
        <v>21</v>
      </c>
      <c r="E117" s="12" t="s">
        <v>26</v>
      </c>
      <c r="F117" s="12" t="s">
        <v>16</v>
      </c>
      <c r="G117" s="12" t="s">
        <v>22</v>
      </c>
      <c r="H117" s="12" t="s">
        <v>0</v>
      </c>
      <c r="I117" s="12" t="s">
        <v>0</v>
      </c>
      <c r="J117" s="15"/>
      <c r="K117" s="15"/>
      <c r="L117" s="15"/>
      <c r="M117" s="123">
        <f t="shared" si="15"/>
        <v>174693822</v>
      </c>
      <c r="N117" s="123">
        <f t="shared" si="15"/>
        <v>12513737.85</v>
      </c>
      <c r="O117" s="123">
        <f t="shared" si="15"/>
        <v>12513737.85</v>
      </c>
      <c r="P117" s="217">
        <f t="shared" si="11"/>
        <v>7.163240065810685</v>
      </c>
    </row>
    <row r="118" spans="1:16" ht="31.5">
      <c r="A118" s="38" t="s">
        <v>44</v>
      </c>
      <c r="B118" s="12" t="s">
        <v>39</v>
      </c>
      <c r="C118" s="12" t="s">
        <v>12</v>
      </c>
      <c r="D118" s="12">
        <v>21</v>
      </c>
      <c r="E118" s="12" t="s">
        <v>26</v>
      </c>
      <c r="F118" s="12" t="s">
        <v>16</v>
      </c>
      <c r="G118" s="12" t="s">
        <v>22</v>
      </c>
      <c r="H118" s="12">
        <v>16140</v>
      </c>
      <c r="I118" s="12" t="s">
        <v>0</v>
      </c>
      <c r="J118" s="15"/>
      <c r="K118" s="15"/>
      <c r="L118" s="15"/>
      <c r="M118" s="123">
        <f t="shared" si="15"/>
        <v>174693822</v>
      </c>
      <c r="N118" s="123">
        <f t="shared" si="15"/>
        <v>12513737.85</v>
      </c>
      <c r="O118" s="123">
        <f t="shared" si="15"/>
        <v>12513737.85</v>
      </c>
      <c r="P118" s="217">
        <f t="shared" si="11"/>
        <v>7.163240065810685</v>
      </c>
    </row>
    <row r="119" spans="1:16" ht="50.25" customHeight="1">
      <c r="A119" s="116" t="s">
        <v>28</v>
      </c>
      <c r="B119" s="12" t="s">
        <v>39</v>
      </c>
      <c r="C119" s="12" t="s">
        <v>12</v>
      </c>
      <c r="D119" s="12">
        <v>21</v>
      </c>
      <c r="E119" s="12" t="s">
        <v>26</v>
      </c>
      <c r="F119" s="12" t="s">
        <v>16</v>
      </c>
      <c r="G119" s="12" t="s">
        <v>22</v>
      </c>
      <c r="H119" s="12">
        <v>16140</v>
      </c>
      <c r="I119" s="12" t="s">
        <v>29</v>
      </c>
      <c r="J119" s="15"/>
      <c r="K119" s="15"/>
      <c r="L119" s="15"/>
      <c r="M119" s="123">
        <f>M120+M122+M125+M127</f>
        <v>174693822</v>
      </c>
      <c r="N119" s="123">
        <f>N120+N122+N125+N127</f>
        <v>12513737.85</v>
      </c>
      <c r="O119" s="123">
        <f>O120+O122+O125+O127</f>
        <v>12513737.85</v>
      </c>
      <c r="P119" s="217">
        <f t="shared" si="11"/>
        <v>7.163240065810685</v>
      </c>
    </row>
    <row r="120" spans="1:16" ht="15.75">
      <c r="A120" s="39" t="s">
        <v>57</v>
      </c>
      <c r="B120" s="12"/>
      <c r="C120" s="12"/>
      <c r="D120" s="12"/>
      <c r="E120" s="12"/>
      <c r="F120" s="12"/>
      <c r="G120" s="12"/>
      <c r="H120" s="12"/>
      <c r="I120" s="12"/>
      <c r="J120" s="14"/>
      <c r="K120" s="14"/>
      <c r="L120" s="33"/>
      <c r="M120" s="197">
        <f>M121</f>
        <v>200000</v>
      </c>
      <c r="N120" s="197">
        <f>N121</f>
        <v>0</v>
      </c>
      <c r="O120" s="197">
        <f>O121</f>
        <v>0</v>
      </c>
      <c r="P120" s="217">
        <f t="shared" si="11"/>
        <v>0</v>
      </c>
    </row>
    <row r="121" spans="1:16" ht="31.5">
      <c r="A121" s="18" t="s">
        <v>202</v>
      </c>
      <c r="B121" s="17">
        <v>19</v>
      </c>
      <c r="C121" s="17">
        <v>3</v>
      </c>
      <c r="D121" s="17">
        <v>21</v>
      </c>
      <c r="E121" s="17">
        <v>819</v>
      </c>
      <c r="F121" s="17" t="s">
        <v>16</v>
      </c>
      <c r="G121" s="17" t="s">
        <v>22</v>
      </c>
      <c r="H121" s="17" t="s">
        <v>201</v>
      </c>
      <c r="I121" s="17" t="s">
        <v>29</v>
      </c>
      <c r="J121" s="14" t="s">
        <v>59</v>
      </c>
      <c r="K121" s="14">
        <v>2.25</v>
      </c>
      <c r="L121" s="33">
        <v>2018</v>
      </c>
      <c r="M121" s="125">
        <v>200000</v>
      </c>
      <c r="N121" s="200"/>
      <c r="O121" s="200"/>
      <c r="P121" s="216">
        <f t="shared" si="11"/>
        <v>0</v>
      </c>
    </row>
    <row r="122" spans="1:16" ht="15.75">
      <c r="A122" s="39" t="s">
        <v>73</v>
      </c>
      <c r="B122" s="17"/>
      <c r="C122" s="17"/>
      <c r="D122" s="17"/>
      <c r="E122" s="17"/>
      <c r="F122" s="17"/>
      <c r="G122" s="17"/>
      <c r="H122" s="17"/>
      <c r="I122" s="17"/>
      <c r="J122" s="14"/>
      <c r="K122" s="14"/>
      <c r="L122" s="33"/>
      <c r="M122" s="197">
        <f>M123+M124</f>
        <v>172943822</v>
      </c>
      <c r="N122" s="197">
        <f>N123+N124</f>
        <v>12513737.85</v>
      </c>
      <c r="O122" s="197">
        <f>O123+O124</f>
        <v>12513737.85</v>
      </c>
      <c r="P122" s="217">
        <f t="shared" si="11"/>
        <v>7.235724124334432</v>
      </c>
    </row>
    <row r="123" spans="1:16" ht="47.25">
      <c r="A123" s="18" t="s">
        <v>117</v>
      </c>
      <c r="B123" s="17">
        <v>19</v>
      </c>
      <c r="C123" s="17">
        <v>3</v>
      </c>
      <c r="D123" s="17">
        <v>21</v>
      </c>
      <c r="E123" s="17">
        <v>819</v>
      </c>
      <c r="F123" s="17" t="s">
        <v>16</v>
      </c>
      <c r="G123" s="17" t="s">
        <v>22</v>
      </c>
      <c r="H123" s="17" t="s">
        <v>201</v>
      </c>
      <c r="I123" s="17" t="s">
        <v>29</v>
      </c>
      <c r="J123" s="14" t="s">
        <v>59</v>
      </c>
      <c r="K123" s="14">
        <v>1.817</v>
      </c>
      <c r="L123" s="33">
        <v>2017</v>
      </c>
      <c r="M123" s="125">
        <v>140187206</v>
      </c>
      <c r="N123" s="200">
        <v>12513737.85</v>
      </c>
      <c r="O123" s="200">
        <v>12513737.85</v>
      </c>
      <c r="P123" s="216">
        <f t="shared" si="11"/>
        <v>8.926447860013702</v>
      </c>
    </row>
    <row r="124" spans="1:16" ht="31.5">
      <c r="A124" s="18" t="s">
        <v>203</v>
      </c>
      <c r="B124" s="17">
        <v>19</v>
      </c>
      <c r="C124" s="17">
        <v>3</v>
      </c>
      <c r="D124" s="17">
        <v>21</v>
      </c>
      <c r="E124" s="17">
        <v>819</v>
      </c>
      <c r="F124" s="17" t="s">
        <v>16</v>
      </c>
      <c r="G124" s="17" t="s">
        <v>22</v>
      </c>
      <c r="H124" s="17" t="s">
        <v>201</v>
      </c>
      <c r="I124" s="17" t="s">
        <v>29</v>
      </c>
      <c r="J124" s="14" t="s">
        <v>59</v>
      </c>
      <c r="K124" s="14">
        <v>1.974</v>
      </c>
      <c r="L124" s="33">
        <v>2017</v>
      </c>
      <c r="M124" s="125">
        <v>32756616</v>
      </c>
      <c r="N124" s="200"/>
      <c r="O124" s="200"/>
      <c r="P124" s="216">
        <f t="shared" si="11"/>
        <v>0</v>
      </c>
    </row>
    <row r="125" spans="1:16" ht="15.75">
      <c r="A125" s="76" t="s">
        <v>99</v>
      </c>
      <c r="B125" s="17"/>
      <c r="C125" s="17"/>
      <c r="D125" s="17"/>
      <c r="E125" s="17"/>
      <c r="F125" s="17"/>
      <c r="G125" s="17"/>
      <c r="H125" s="17"/>
      <c r="I125" s="17"/>
      <c r="J125" s="13"/>
      <c r="K125" s="13"/>
      <c r="L125" s="32"/>
      <c r="M125" s="175">
        <f>M126</f>
        <v>950000</v>
      </c>
      <c r="N125" s="175">
        <f>N126</f>
        <v>0</v>
      </c>
      <c r="O125" s="175">
        <f>O126</f>
        <v>0</v>
      </c>
      <c r="P125" s="217">
        <f t="shared" si="11"/>
        <v>0</v>
      </c>
    </row>
    <row r="126" spans="1:16" ht="47.25">
      <c r="A126" s="18" t="s">
        <v>277</v>
      </c>
      <c r="B126" s="31" t="s">
        <v>39</v>
      </c>
      <c r="C126" s="31" t="s">
        <v>12</v>
      </c>
      <c r="D126" s="31">
        <v>21</v>
      </c>
      <c r="E126" s="31" t="s">
        <v>26</v>
      </c>
      <c r="F126" s="31" t="s">
        <v>16</v>
      </c>
      <c r="G126" s="31" t="s">
        <v>22</v>
      </c>
      <c r="H126" s="31">
        <v>16140</v>
      </c>
      <c r="I126" s="31" t="s">
        <v>29</v>
      </c>
      <c r="J126" s="32" t="s">
        <v>59</v>
      </c>
      <c r="K126" s="41">
        <v>5</v>
      </c>
      <c r="L126" s="32">
        <v>2018</v>
      </c>
      <c r="M126" s="202">
        <v>950000</v>
      </c>
      <c r="N126" s="200"/>
      <c r="O126" s="200"/>
      <c r="P126" s="216">
        <f t="shared" si="11"/>
        <v>0</v>
      </c>
    </row>
    <row r="127" spans="1:16" ht="15.75">
      <c r="A127" s="39" t="s">
        <v>83</v>
      </c>
      <c r="B127" s="31"/>
      <c r="C127" s="31"/>
      <c r="D127" s="31"/>
      <c r="E127" s="31"/>
      <c r="F127" s="31"/>
      <c r="G127" s="31"/>
      <c r="H127" s="31"/>
      <c r="I127" s="31"/>
      <c r="J127" s="32"/>
      <c r="K127" s="41"/>
      <c r="L127" s="32"/>
      <c r="M127" s="197">
        <f>M128</f>
        <v>600000</v>
      </c>
      <c r="N127" s="197">
        <f>N128</f>
        <v>0</v>
      </c>
      <c r="O127" s="197">
        <f>O128</f>
        <v>0</v>
      </c>
      <c r="P127" s="217">
        <f t="shared" si="11"/>
        <v>0</v>
      </c>
    </row>
    <row r="128" spans="1:16" ht="48" customHeight="1">
      <c r="A128" s="40" t="s">
        <v>278</v>
      </c>
      <c r="B128" s="31" t="s">
        <v>39</v>
      </c>
      <c r="C128" s="31" t="s">
        <v>12</v>
      </c>
      <c r="D128" s="31">
        <v>21</v>
      </c>
      <c r="E128" s="31" t="s">
        <v>26</v>
      </c>
      <c r="F128" s="31" t="s">
        <v>16</v>
      </c>
      <c r="G128" s="31" t="s">
        <v>22</v>
      </c>
      <c r="H128" s="31">
        <v>16140</v>
      </c>
      <c r="I128" s="31" t="s">
        <v>29</v>
      </c>
      <c r="J128" s="32" t="s">
        <v>59</v>
      </c>
      <c r="K128" s="41">
        <v>4</v>
      </c>
      <c r="L128" s="32">
        <v>2018</v>
      </c>
      <c r="M128" s="202">
        <v>600000</v>
      </c>
      <c r="N128" s="200"/>
      <c r="O128" s="200"/>
      <c r="P128" s="216">
        <f t="shared" si="11"/>
        <v>0</v>
      </c>
    </row>
    <row r="129" spans="1:16" ht="31.5">
      <c r="A129" s="115" t="s">
        <v>267</v>
      </c>
      <c r="B129" s="12" t="s">
        <v>268</v>
      </c>
      <c r="C129" s="12">
        <v>0</v>
      </c>
      <c r="D129" s="12"/>
      <c r="E129" s="29" t="s">
        <v>0</v>
      </c>
      <c r="F129" s="29" t="s">
        <v>0</v>
      </c>
      <c r="G129" s="29" t="s">
        <v>0</v>
      </c>
      <c r="H129" s="29" t="s">
        <v>0</v>
      </c>
      <c r="I129" s="29" t="s">
        <v>0</v>
      </c>
      <c r="J129" s="29"/>
      <c r="K129" s="29"/>
      <c r="L129" s="71"/>
      <c r="M129" s="123">
        <f>M131</f>
        <v>2606920</v>
      </c>
      <c r="N129" s="123">
        <f>N131</f>
        <v>0</v>
      </c>
      <c r="O129" s="123">
        <f>O131</f>
        <v>0</v>
      </c>
      <c r="P129" s="217">
        <f t="shared" si="11"/>
        <v>0</v>
      </c>
    </row>
    <row r="130" spans="1:16" ht="31.5">
      <c r="A130" s="115" t="s">
        <v>269</v>
      </c>
      <c r="B130" s="12">
        <v>21</v>
      </c>
      <c r="C130" s="12">
        <v>0</v>
      </c>
      <c r="D130" s="12">
        <v>21</v>
      </c>
      <c r="E130" s="29"/>
      <c r="F130" s="29"/>
      <c r="G130" s="29"/>
      <c r="H130" s="29"/>
      <c r="I130" s="29"/>
      <c r="J130" s="29"/>
      <c r="K130" s="29"/>
      <c r="L130" s="71"/>
      <c r="M130" s="123">
        <f aca="true" t="shared" si="16" ref="M130:O135">M131</f>
        <v>2606920</v>
      </c>
      <c r="N130" s="123">
        <f t="shared" si="16"/>
        <v>0</v>
      </c>
      <c r="O130" s="123">
        <f t="shared" si="16"/>
        <v>0</v>
      </c>
      <c r="P130" s="217">
        <f t="shared" si="11"/>
        <v>0</v>
      </c>
    </row>
    <row r="131" spans="1:16" ht="24.75" customHeight="1">
      <c r="A131" s="115" t="s">
        <v>25</v>
      </c>
      <c r="B131" s="12" t="s">
        <v>268</v>
      </c>
      <c r="C131" s="12">
        <v>0</v>
      </c>
      <c r="D131" s="12">
        <v>21</v>
      </c>
      <c r="E131" s="12" t="s">
        <v>26</v>
      </c>
      <c r="F131" s="42" t="s">
        <v>0</v>
      </c>
      <c r="G131" s="42" t="s">
        <v>0</v>
      </c>
      <c r="H131" s="42" t="s">
        <v>0</v>
      </c>
      <c r="I131" s="42" t="s">
        <v>0</v>
      </c>
      <c r="J131" s="42"/>
      <c r="K131" s="42"/>
      <c r="L131" s="12"/>
      <c r="M131" s="123">
        <f t="shared" si="16"/>
        <v>2606920</v>
      </c>
      <c r="N131" s="123">
        <f t="shared" si="16"/>
        <v>0</v>
      </c>
      <c r="O131" s="123">
        <f t="shared" si="16"/>
        <v>0</v>
      </c>
      <c r="P131" s="217">
        <f t="shared" si="11"/>
        <v>0</v>
      </c>
    </row>
    <row r="132" spans="1:16" ht="31.5">
      <c r="A132" s="115" t="s">
        <v>55</v>
      </c>
      <c r="B132" s="12">
        <v>21</v>
      </c>
      <c r="C132" s="12">
        <v>0</v>
      </c>
      <c r="D132" s="12">
        <v>21</v>
      </c>
      <c r="E132" s="12">
        <v>819</v>
      </c>
      <c r="F132" s="42"/>
      <c r="G132" s="42"/>
      <c r="H132" s="42"/>
      <c r="I132" s="42"/>
      <c r="J132" s="42"/>
      <c r="K132" s="42"/>
      <c r="L132" s="12"/>
      <c r="M132" s="123">
        <f t="shared" si="16"/>
        <v>2606920</v>
      </c>
      <c r="N132" s="123">
        <f t="shared" si="16"/>
        <v>0</v>
      </c>
      <c r="O132" s="123">
        <f t="shared" si="16"/>
        <v>0</v>
      </c>
      <c r="P132" s="217">
        <f t="shared" si="11"/>
        <v>0</v>
      </c>
    </row>
    <row r="133" spans="1:16" ht="15.75">
      <c r="A133" s="115" t="s">
        <v>270</v>
      </c>
      <c r="B133" s="12" t="s">
        <v>268</v>
      </c>
      <c r="C133" s="12">
        <v>0</v>
      </c>
      <c r="D133" s="12">
        <v>21</v>
      </c>
      <c r="E133" s="12" t="s">
        <v>26</v>
      </c>
      <c r="F133" s="12" t="s">
        <v>271</v>
      </c>
      <c r="G133" s="42" t="s">
        <v>0</v>
      </c>
      <c r="H133" s="42" t="s">
        <v>0</v>
      </c>
      <c r="I133" s="42" t="s">
        <v>0</v>
      </c>
      <c r="J133" s="42"/>
      <c r="K133" s="42"/>
      <c r="L133" s="12"/>
      <c r="M133" s="123">
        <f t="shared" si="16"/>
        <v>2606920</v>
      </c>
      <c r="N133" s="123">
        <f t="shared" si="16"/>
        <v>0</v>
      </c>
      <c r="O133" s="123">
        <f t="shared" si="16"/>
        <v>0</v>
      </c>
      <c r="P133" s="217">
        <f t="shared" si="11"/>
        <v>0</v>
      </c>
    </row>
    <row r="134" spans="1:16" ht="15.75">
      <c r="A134" s="115" t="s">
        <v>272</v>
      </c>
      <c r="B134" s="12" t="s">
        <v>268</v>
      </c>
      <c r="C134" s="12">
        <v>0</v>
      </c>
      <c r="D134" s="12">
        <v>21</v>
      </c>
      <c r="E134" s="12" t="s">
        <v>26</v>
      </c>
      <c r="F134" s="12" t="s">
        <v>271</v>
      </c>
      <c r="G134" s="12" t="s">
        <v>15</v>
      </c>
      <c r="H134" s="42" t="s">
        <v>0</v>
      </c>
      <c r="I134" s="42" t="s">
        <v>0</v>
      </c>
      <c r="J134" s="42"/>
      <c r="K134" s="42"/>
      <c r="L134" s="12"/>
      <c r="M134" s="123">
        <f t="shared" si="16"/>
        <v>2606920</v>
      </c>
      <c r="N134" s="123">
        <f t="shared" si="16"/>
        <v>0</v>
      </c>
      <c r="O134" s="123">
        <f t="shared" si="16"/>
        <v>0</v>
      </c>
      <c r="P134" s="217">
        <f t="shared" si="11"/>
        <v>0</v>
      </c>
    </row>
    <row r="135" spans="1:16" ht="31.5">
      <c r="A135" s="115" t="s">
        <v>27</v>
      </c>
      <c r="B135" s="12" t="s">
        <v>268</v>
      </c>
      <c r="C135" s="12">
        <v>0</v>
      </c>
      <c r="D135" s="12">
        <v>21</v>
      </c>
      <c r="E135" s="12" t="s">
        <v>26</v>
      </c>
      <c r="F135" s="12" t="s">
        <v>271</v>
      </c>
      <c r="G135" s="12" t="s">
        <v>15</v>
      </c>
      <c r="H135" s="12">
        <v>11260</v>
      </c>
      <c r="I135" s="42" t="s">
        <v>0</v>
      </c>
      <c r="J135" s="42"/>
      <c r="K135" s="42"/>
      <c r="L135" s="12"/>
      <c r="M135" s="123">
        <f t="shared" si="16"/>
        <v>2606920</v>
      </c>
      <c r="N135" s="123">
        <f t="shared" si="16"/>
        <v>0</v>
      </c>
      <c r="O135" s="123">
        <f t="shared" si="16"/>
        <v>0</v>
      </c>
      <c r="P135" s="217">
        <f t="shared" si="11"/>
        <v>0</v>
      </c>
    </row>
    <row r="136" spans="1:16" ht="47.25">
      <c r="A136" s="115" t="s">
        <v>28</v>
      </c>
      <c r="B136" s="12" t="s">
        <v>268</v>
      </c>
      <c r="C136" s="12">
        <v>0</v>
      </c>
      <c r="D136" s="12">
        <v>21</v>
      </c>
      <c r="E136" s="12" t="s">
        <v>26</v>
      </c>
      <c r="F136" s="12" t="s">
        <v>271</v>
      </c>
      <c r="G136" s="12" t="s">
        <v>15</v>
      </c>
      <c r="H136" s="12">
        <v>11260</v>
      </c>
      <c r="I136" s="12" t="s">
        <v>29</v>
      </c>
      <c r="J136" s="12"/>
      <c r="K136" s="12"/>
      <c r="L136" s="12"/>
      <c r="M136" s="123">
        <f>M138</f>
        <v>2606920</v>
      </c>
      <c r="N136" s="123">
        <f>N138</f>
        <v>0</v>
      </c>
      <c r="O136" s="123">
        <f>O138</f>
        <v>0</v>
      </c>
      <c r="P136" s="217">
        <f t="shared" si="11"/>
        <v>0</v>
      </c>
    </row>
    <row r="137" spans="1:16" ht="15.75">
      <c r="A137" s="39" t="s">
        <v>67</v>
      </c>
      <c r="B137" s="31"/>
      <c r="C137" s="31"/>
      <c r="D137" s="31"/>
      <c r="E137" s="31"/>
      <c r="F137" s="31"/>
      <c r="G137" s="31"/>
      <c r="H137" s="31"/>
      <c r="I137" s="31"/>
      <c r="J137" s="32"/>
      <c r="K137" s="41"/>
      <c r="L137" s="32"/>
      <c r="M137" s="175">
        <f>M138</f>
        <v>2606920</v>
      </c>
      <c r="N137" s="175">
        <f>N138</f>
        <v>0</v>
      </c>
      <c r="O137" s="175">
        <f>O138</f>
        <v>0</v>
      </c>
      <c r="P137" s="217">
        <f aca="true" t="shared" si="17" ref="P137:P172">O137/M137*100</f>
        <v>0</v>
      </c>
    </row>
    <row r="138" spans="1:16" ht="47.25">
      <c r="A138" s="40" t="s">
        <v>218</v>
      </c>
      <c r="B138" s="31">
        <v>21</v>
      </c>
      <c r="C138" s="31">
        <v>0</v>
      </c>
      <c r="D138" s="31">
        <v>21</v>
      </c>
      <c r="E138" s="31">
        <v>819</v>
      </c>
      <c r="F138" s="31">
        <v>10</v>
      </c>
      <c r="G138" s="31">
        <v>2</v>
      </c>
      <c r="H138" s="31">
        <v>11260</v>
      </c>
      <c r="I138" s="31">
        <v>414</v>
      </c>
      <c r="J138" s="32" t="s">
        <v>54</v>
      </c>
      <c r="K138" s="98">
        <v>150</v>
      </c>
      <c r="L138" s="32">
        <v>2017</v>
      </c>
      <c r="M138" s="198">
        <v>2606920</v>
      </c>
      <c r="N138" s="200"/>
      <c r="O138" s="200"/>
      <c r="P138" s="216">
        <f t="shared" si="17"/>
        <v>0</v>
      </c>
    </row>
    <row r="139" spans="1:16" ht="31.5">
      <c r="A139" s="38" t="s">
        <v>45</v>
      </c>
      <c r="B139" s="12" t="s">
        <v>46</v>
      </c>
      <c r="C139" s="12">
        <v>0</v>
      </c>
      <c r="D139" s="12"/>
      <c r="E139" s="71" t="s">
        <v>0</v>
      </c>
      <c r="F139" s="71" t="s">
        <v>0</v>
      </c>
      <c r="G139" s="71" t="s">
        <v>0</v>
      </c>
      <c r="H139" s="71"/>
      <c r="I139" s="71" t="s">
        <v>0</v>
      </c>
      <c r="J139" s="14"/>
      <c r="K139" s="14"/>
      <c r="L139" s="14"/>
      <c r="M139" s="123">
        <f>M140</f>
        <v>47211115</v>
      </c>
      <c r="N139" s="123">
        <f>N140</f>
        <v>63930</v>
      </c>
      <c r="O139" s="123">
        <f>O140</f>
        <v>63930</v>
      </c>
      <c r="P139" s="217">
        <f t="shared" si="17"/>
        <v>0.13541302720768192</v>
      </c>
    </row>
    <row r="140" spans="1:16" ht="31.5">
      <c r="A140" s="38" t="s">
        <v>108</v>
      </c>
      <c r="B140" s="12" t="s">
        <v>46</v>
      </c>
      <c r="C140" s="12">
        <v>0</v>
      </c>
      <c r="D140" s="12">
        <v>14</v>
      </c>
      <c r="E140" s="71"/>
      <c r="F140" s="71"/>
      <c r="G140" s="71"/>
      <c r="H140" s="71"/>
      <c r="I140" s="71"/>
      <c r="J140" s="14"/>
      <c r="K140" s="14"/>
      <c r="L140" s="14"/>
      <c r="M140" s="123">
        <f>M141+M156</f>
        <v>47211115</v>
      </c>
      <c r="N140" s="123">
        <f>N141+N156</f>
        <v>63930</v>
      </c>
      <c r="O140" s="123">
        <f>O141+O156</f>
        <v>63930</v>
      </c>
      <c r="P140" s="217">
        <f t="shared" si="17"/>
        <v>0.13541302720768192</v>
      </c>
    </row>
    <row r="141" spans="1:16" ht="22.5" customHeight="1">
      <c r="A141" s="38" t="s">
        <v>25</v>
      </c>
      <c r="B141" s="12" t="s">
        <v>46</v>
      </c>
      <c r="C141" s="12">
        <v>0</v>
      </c>
      <c r="D141" s="12">
        <v>14</v>
      </c>
      <c r="E141" s="12">
        <v>819</v>
      </c>
      <c r="F141" s="12" t="s">
        <v>0</v>
      </c>
      <c r="G141" s="12" t="s">
        <v>0</v>
      </c>
      <c r="H141" s="12" t="s">
        <v>0</v>
      </c>
      <c r="I141" s="12" t="s">
        <v>0</v>
      </c>
      <c r="J141" s="15"/>
      <c r="K141" s="15"/>
      <c r="L141" s="15"/>
      <c r="M141" s="123">
        <f>M142</f>
        <v>47161115</v>
      </c>
      <c r="N141" s="123">
        <f>N142</f>
        <v>63930</v>
      </c>
      <c r="O141" s="123">
        <f>O142</f>
        <v>63930</v>
      </c>
      <c r="P141" s="217">
        <f t="shared" si="17"/>
        <v>0.13555659148431923</v>
      </c>
    </row>
    <row r="142" spans="1:16" ht="31.5">
      <c r="A142" s="38" t="s">
        <v>55</v>
      </c>
      <c r="B142" s="12">
        <v>25</v>
      </c>
      <c r="C142" s="12">
        <v>0</v>
      </c>
      <c r="D142" s="12">
        <v>14</v>
      </c>
      <c r="E142" s="12">
        <v>819</v>
      </c>
      <c r="F142" s="12"/>
      <c r="G142" s="12"/>
      <c r="H142" s="12"/>
      <c r="I142" s="12"/>
      <c r="J142" s="15"/>
      <c r="K142" s="15"/>
      <c r="L142" s="15"/>
      <c r="M142" s="123">
        <f>M144+M150</f>
        <v>47161115</v>
      </c>
      <c r="N142" s="123">
        <f>N144+N150</f>
        <v>63930</v>
      </c>
      <c r="O142" s="123">
        <f>O144+O150</f>
        <v>63930</v>
      </c>
      <c r="P142" s="217">
        <f t="shared" si="17"/>
        <v>0.13555659148431923</v>
      </c>
    </row>
    <row r="143" spans="1:16" ht="15.75">
      <c r="A143" s="38" t="s">
        <v>47</v>
      </c>
      <c r="B143" s="12" t="s">
        <v>46</v>
      </c>
      <c r="C143" s="12">
        <v>0</v>
      </c>
      <c r="D143" s="12">
        <v>14</v>
      </c>
      <c r="E143" s="12" t="s">
        <v>26</v>
      </c>
      <c r="F143" s="12" t="s">
        <v>13</v>
      </c>
      <c r="G143" s="12" t="s">
        <v>0</v>
      </c>
      <c r="H143" s="12" t="s">
        <v>0</v>
      </c>
      <c r="I143" s="12" t="s">
        <v>0</v>
      </c>
      <c r="J143" s="15"/>
      <c r="K143" s="15"/>
      <c r="L143" s="15"/>
      <c r="M143" s="123">
        <f>M144+M150</f>
        <v>47161115</v>
      </c>
      <c r="N143" s="123">
        <f>N144+N150</f>
        <v>63930</v>
      </c>
      <c r="O143" s="123">
        <f>O144+O150</f>
        <v>63930</v>
      </c>
      <c r="P143" s="217">
        <f t="shared" si="17"/>
        <v>0.13555659148431923</v>
      </c>
    </row>
    <row r="144" spans="1:16" ht="15.75">
      <c r="A144" s="38" t="s">
        <v>48</v>
      </c>
      <c r="B144" s="12" t="s">
        <v>46</v>
      </c>
      <c r="C144" s="12">
        <v>0</v>
      </c>
      <c r="D144" s="12">
        <v>14</v>
      </c>
      <c r="E144" s="12" t="s">
        <v>26</v>
      </c>
      <c r="F144" s="12" t="s">
        <v>13</v>
      </c>
      <c r="G144" s="12" t="s">
        <v>14</v>
      </c>
      <c r="H144" s="12" t="s">
        <v>0</v>
      </c>
      <c r="I144" s="12" t="s">
        <v>0</v>
      </c>
      <c r="J144" s="15"/>
      <c r="K144" s="15"/>
      <c r="L144" s="15"/>
      <c r="M144" s="123">
        <f aca="true" t="shared" si="18" ref="M144:O145">M145</f>
        <v>13961115</v>
      </c>
      <c r="N144" s="123">
        <f t="shared" si="18"/>
        <v>63930</v>
      </c>
      <c r="O144" s="123">
        <f t="shared" si="18"/>
        <v>63930</v>
      </c>
      <c r="P144" s="217">
        <f t="shared" si="17"/>
        <v>0.4579147152645043</v>
      </c>
    </row>
    <row r="145" spans="1:16" ht="38.25" customHeight="1">
      <c r="A145" s="38" t="s">
        <v>27</v>
      </c>
      <c r="B145" s="12" t="s">
        <v>46</v>
      </c>
      <c r="C145" s="12">
        <v>0</v>
      </c>
      <c r="D145" s="12">
        <v>14</v>
      </c>
      <c r="E145" s="12" t="s">
        <v>26</v>
      </c>
      <c r="F145" s="12" t="s">
        <v>13</v>
      </c>
      <c r="G145" s="12" t="s">
        <v>14</v>
      </c>
      <c r="H145" s="12">
        <v>11260</v>
      </c>
      <c r="I145" s="12" t="s">
        <v>0</v>
      </c>
      <c r="J145" s="15"/>
      <c r="K145" s="15"/>
      <c r="L145" s="15"/>
      <c r="M145" s="123">
        <f t="shared" si="18"/>
        <v>13961115</v>
      </c>
      <c r="N145" s="123">
        <f t="shared" si="18"/>
        <v>63930</v>
      </c>
      <c r="O145" s="123">
        <f t="shared" si="18"/>
        <v>63930</v>
      </c>
      <c r="P145" s="217">
        <f t="shared" si="17"/>
        <v>0.4579147152645043</v>
      </c>
    </row>
    <row r="146" spans="1:16" ht="47.25">
      <c r="A146" s="38" t="s">
        <v>28</v>
      </c>
      <c r="B146" s="12" t="s">
        <v>46</v>
      </c>
      <c r="C146" s="12">
        <v>0</v>
      </c>
      <c r="D146" s="12">
        <v>14</v>
      </c>
      <c r="E146" s="12" t="s">
        <v>26</v>
      </c>
      <c r="F146" s="12" t="s">
        <v>13</v>
      </c>
      <c r="G146" s="12" t="s">
        <v>14</v>
      </c>
      <c r="H146" s="12">
        <v>11260</v>
      </c>
      <c r="I146" s="12" t="s">
        <v>29</v>
      </c>
      <c r="J146" s="15"/>
      <c r="K146" s="15"/>
      <c r="L146" s="15"/>
      <c r="M146" s="123">
        <f>M148+M149</f>
        <v>13961115</v>
      </c>
      <c r="N146" s="123">
        <f>N148+N149</f>
        <v>63930</v>
      </c>
      <c r="O146" s="123">
        <f>O148+O149</f>
        <v>63930</v>
      </c>
      <c r="P146" s="217">
        <f t="shared" si="17"/>
        <v>0.4579147152645043</v>
      </c>
    </row>
    <row r="147" spans="1:16" ht="15.75">
      <c r="A147" s="38" t="s">
        <v>76</v>
      </c>
      <c r="B147" s="12"/>
      <c r="C147" s="12"/>
      <c r="D147" s="12"/>
      <c r="E147" s="12"/>
      <c r="F147" s="12"/>
      <c r="G147" s="12"/>
      <c r="H147" s="12"/>
      <c r="I147" s="12"/>
      <c r="J147" s="15"/>
      <c r="K147" s="15"/>
      <c r="L147" s="15"/>
      <c r="M147" s="123">
        <f>M148+M149</f>
        <v>13961115</v>
      </c>
      <c r="N147" s="123">
        <f>N148+N149</f>
        <v>63930</v>
      </c>
      <c r="O147" s="123">
        <f>O148+O149</f>
        <v>63930</v>
      </c>
      <c r="P147" s="217">
        <f t="shared" si="17"/>
        <v>0.4579147152645043</v>
      </c>
    </row>
    <row r="148" spans="1:16" ht="28.5" customHeight="1" hidden="1">
      <c r="A148" s="18" t="s">
        <v>94</v>
      </c>
      <c r="B148" s="17" t="s">
        <v>46</v>
      </c>
      <c r="C148" s="17">
        <v>0</v>
      </c>
      <c r="D148" s="17">
        <v>14</v>
      </c>
      <c r="E148" s="17" t="s">
        <v>26</v>
      </c>
      <c r="F148" s="17" t="s">
        <v>13</v>
      </c>
      <c r="G148" s="17" t="s">
        <v>14</v>
      </c>
      <c r="H148" s="17">
        <v>11260</v>
      </c>
      <c r="I148" s="17" t="s">
        <v>29</v>
      </c>
      <c r="J148" s="14" t="s">
        <v>69</v>
      </c>
      <c r="K148" s="109">
        <v>48</v>
      </c>
      <c r="L148" s="32"/>
      <c r="M148" s="125">
        <v>0</v>
      </c>
      <c r="N148" s="200"/>
      <c r="O148" s="200"/>
      <c r="P148" s="217" t="e">
        <f t="shared" si="17"/>
        <v>#DIV/0!</v>
      </c>
    </row>
    <row r="149" spans="1:16" ht="24.75">
      <c r="A149" s="18" t="s">
        <v>95</v>
      </c>
      <c r="B149" s="17" t="s">
        <v>46</v>
      </c>
      <c r="C149" s="17">
        <v>0</v>
      </c>
      <c r="D149" s="17">
        <v>14</v>
      </c>
      <c r="E149" s="17" t="s">
        <v>26</v>
      </c>
      <c r="F149" s="17" t="s">
        <v>13</v>
      </c>
      <c r="G149" s="17" t="s">
        <v>14</v>
      </c>
      <c r="H149" s="17">
        <v>11260</v>
      </c>
      <c r="I149" s="17" t="s">
        <v>29</v>
      </c>
      <c r="J149" s="14" t="s">
        <v>69</v>
      </c>
      <c r="K149" s="109">
        <v>48</v>
      </c>
      <c r="L149" s="32">
        <v>2018</v>
      </c>
      <c r="M149" s="125">
        <f>10861115+3100000</f>
        <v>13961115</v>
      </c>
      <c r="N149" s="200">
        <v>63930</v>
      </c>
      <c r="O149" s="200">
        <v>63930</v>
      </c>
      <c r="P149" s="217">
        <f t="shared" si="17"/>
        <v>0.4579147152645043</v>
      </c>
    </row>
    <row r="150" spans="1:16" ht="15.75">
      <c r="A150" s="38" t="s">
        <v>49</v>
      </c>
      <c r="B150" s="12" t="s">
        <v>46</v>
      </c>
      <c r="C150" s="12">
        <v>0</v>
      </c>
      <c r="D150" s="12">
        <v>14</v>
      </c>
      <c r="E150" s="12" t="s">
        <v>26</v>
      </c>
      <c r="F150" s="12" t="s">
        <v>13</v>
      </c>
      <c r="G150" s="12" t="s">
        <v>15</v>
      </c>
      <c r="H150" s="12" t="s">
        <v>0</v>
      </c>
      <c r="I150" s="12" t="s">
        <v>0</v>
      </c>
      <c r="J150" s="15"/>
      <c r="K150" s="15"/>
      <c r="L150" s="15"/>
      <c r="M150" s="123">
        <f aca="true" t="shared" si="19" ref="M150:O151">M151</f>
        <v>33200000</v>
      </c>
      <c r="N150" s="123">
        <f t="shared" si="19"/>
        <v>0</v>
      </c>
      <c r="O150" s="123">
        <f t="shared" si="19"/>
        <v>0</v>
      </c>
      <c r="P150" s="217">
        <f t="shared" si="17"/>
        <v>0</v>
      </c>
    </row>
    <row r="151" spans="1:16" ht="31.5">
      <c r="A151" s="38" t="s">
        <v>27</v>
      </c>
      <c r="B151" s="12" t="s">
        <v>46</v>
      </c>
      <c r="C151" s="12">
        <v>0</v>
      </c>
      <c r="D151" s="12">
        <v>14</v>
      </c>
      <c r="E151" s="12" t="s">
        <v>26</v>
      </c>
      <c r="F151" s="12" t="s">
        <v>13</v>
      </c>
      <c r="G151" s="12" t="s">
        <v>15</v>
      </c>
      <c r="H151" s="12" t="s">
        <v>377</v>
      </c>
      <c r="I151" s="12" t="s">
        <v>0</v>
      </c>
      <c r="J151" s="15"/>
      <c r="K151" s="15"/>
      <c r="L151" s="15"/>
      <c r="M151" s="123">
        <f t="shared" si="19"/>
        <v>33200000</v>
      </c>
      <c r="N151" s="123">
        <f t="shared" si="19"/>
        <v>0</v>
      </c>
      <c r="O151" s="123">
        <f t="shared" si="19"/>
        <v>0</v>
      </c>
      <c r="P151" s="217">
        <f t="shared" si="17"/>
        <v>0</v>
      </c>
    </row>
    <row r="152" spans="1:16" ht="63">
      <c r="A152" s="88" t="s">
        <v>126</v>
      </c>
      <c r="B152" s="12" t="s">
        <v>46</v>
      </c>
      <c r="C152" s="12">
        <v>0</v>
      </c>
      <c r="D152" s="12">
        <v>14</v>
      </c>
      <c r="E152" s="12" t="s">
        <v>26</v>
      </c>
      <c r="F152" s="12" t="s">
        <v>13</v>
      </c>
      <c r="G152" s="12" t="s">
        <v>15</v>
      </c>
      <c r="H152" s="12" t="s">
        <v>377</v>
      </c>
      <c r="I152" s="12"/>
      <c r="J152" s="15"/>
      <c r="K152" s="15"/>
      <c r="L152" s="15"/>
      <c r="M152" s="123">
        <f>M154</f>
        <v>33200000</v>
      </c>
      <c r="N152" s="123">
        <f>N154</f>
        <v>0</v>
      </c>
      <c r="O152" s="123">
        <f>O154</f>
        <v>0</v>
      </c>
      <c r="P152" s="217">
        <f t="shared" si="17"/>
        <v>0</v>
      </c>
    </row>
    <row r="153" spans="1:16" ht="15.75" hidden="1">
      <c r="A153" s="220" t="s">
        <v>28</v>
      </c>
      <c r="B153" s="12" t="s">
        <v>46</v>
      </c>
      <c r="C153" s="12">
        <v>0</v>
      </c>
      <c r="D153" s="12">
        <v>14</v>
      </c>
      <c r="E153" s="12" t="s">
        <v>26</v>
      </c>
      <c r="F153" s="12" t="s">
        <v>13</v>
      </c>
      <c r="G153" s="12" t="s">
        <v>15</v>
      </c>
      <c r="H153" s="12" t="s">
        <v>377</v>
      </c>
      <c r="I153" s="12" t="s">
        <v>29</v>
      </c>
      <c r="J153" s="15"/>
      <c r="K153" s="15"/>
      <c r="L153" s="15"/>
      <c r="M153" s="123"/>
      <c r="N153" s="123"/>
      <c r="O153" s="123"/>
      <c r="P153" s="217" t="e">
        <f t="shared" si="17"/>
        <v>#DIV/0!</v>
      </c>
    </row>
    <row r="154" spans="1:16" ht="33" customHeight="1">
      <c r="A154" s="221"/>
      <c r="B154" s="12" t="s">
        <v>46</v>
      </c>
      <c r="C154" s="12">
        <v>0</v>
      </c>
      <c r="D154" s="12">
        <v>14</v>
      </c>
      <c r="E154" s="12" t="s">
        <v>26</v>
      </c>
      <c r="F154" s="12" t="s">
        <v>13</v>
      </c>
      <c r="G154" s="12" t="s">
        <v>15</v>
      </c>
      <c r="H154" s="12" t="s">
        <v>377</v>
      </c>
      <c r="I154" s="12" t="s">
        <v>29</v>
      </c>
      <c r="J154" s="15"/>
      <c r="K154" s="15"/>
      <c r="L154" s="15"/>
      <c r="M154" s="123">
        <f>M155</f>
        <v>33200000</v>
      </c>
      <c r="N154" s="123">
        <f>N155</f>
        <v>0</v>
      </c>
      <c r="O154" s="123">
        <f>O155</f>
        <v>0</v>
      </c>
      <c r="P154" s="217">
        <f t="shared" si="17"/>
        <v>0</v>
      </c>
    </row>
    <row r="155" spans="1:16" ht="31.5">
      <c r="A155" s="36" t="s">
        <v>128</v>
      </c>
      <c r="B155" s="17" t="s">
        <v>46</v>
      </c>
      <c r="C155" s="17">
        <v>0</v>
      </c>
      <c r="D155" s="17">
        <v>14</v>
      </c>
      <c r="E155" s="17" t="s">
        <v>26</v>
      </c>
      <c r="F155" s="17" t="s">
        <v>13</v>
      </c>
      <c r="G155" s="17" t="s">
        <v>15</v>
      </c>
      <c r="H155" s="17" t="s">
        <v>377</v>
      </c>
      <c r="I155" s="17" t="s">
        <v>29</v>
      </c>
      <c r="J155" s="14" t="s">
        <v>86</v>
      </c>
      <c r="K155" s="13">
        <v>6869</v>
      </c>
      <c r="L155" s="33" t="s">
        <v>116</v>
      </c>
      <c r="M155" s="125">
        <v>33200000</v>
      </c>
      <c r="N155" s="200"/>
      <c r="O155" s="200"/>
      <c r="P155" s="217">
        <f t="shared" si="17"/>
        <v>0</v>
      </c>
    </row>
    <row r="156" spans="1:16" ht="24" customHeight="1">
      <c r="A156" s="115" t="s">
        <v>219</v>
      </c>
      <c r="B156" s="12" t="s">
        <v>46</v>
      </c>
      <c r="C156" s="12">
        <v>0</v>
      </c>
      <c r="D156" s="12">
        <v>14</v>
      </c>
      <c r="E156" s="12">
        <v>825</v>
      </c>
      <c r="F156" s="17"/>
      <c r="G156" s="17"/>
      <c r="H156" s="17"/>
      <c r="I156" s="17"/>
      <c r="J156" s="14"/>
      <c r="K156" s="13"/>
      <c r="L156" s="32"/>
      <c r="M156" s="123">
        <f>M157</f>
        <v>50000</v>
      </c>
      <c r="N156" s="123">
        <f>N157</f>
        <v>0</v>
      </c>
      <c r="O156" s="123">
        <f>O157</f>
        <v>0</v>
      </c>
      <c r="P156" s="217">
        <f t="shared" si="17"/>
        <v>0</v>
      </c>
    </row>
    <row r="157" spans="1:16" ht="15.75">
      <c r="A157" s="115" t="s">
        <v>220</v>
      </c>
      <c r="B157" s="12">
        <v>25</v>
      </c>
      <c r="C157" s="12">
        <v>0</v>
      </c>
      <c r="D157" s="12">
        <v>14</v>
      </c>
      <c r="E157" s="12">
        <v>825</v>
      </c>
      <c r="F157" s="17"/>
      <c r="G157" s="17"/>
      <c r="H157" s="17"/>
      <c r="I157" s="17"/>
      <c r="J157" s="14"/>
      <c r="K157" s="13"/>
      <c r="L157" s="32"/>
      <c r="M157" s="123">
        <f>M159</f>
        <v>50000</v>
      </c>
      <c r="N157" s="123">
        <f>N159</f>
        <v>0</v>
      </c>
      <c r="O157" s="123">
        <f>O159</f>
        <v>0</v>
      </c>
      <c r="P157" s="217">
        <f t="shared" si="17"/>
        <v>0</v>
      </c>
    </row>
    <row r="158" spans="1:16" ht="15.75">
      <c r="A158" s="115" t="s">
        <v>47</v>
      </c>
      <c r="B158" s="12" t="s">
        <v>46</v>
      </c>
      <c r="C158" s="12">
        <v>0</v>
      </c>
      <c r="D158" s="12">
        <v>14</v>
      </c>
      <c r="E158" s="12">
        <v>825</v>
      </c>
      <c r="F158" s="12" t="s">
        <v>13</v>
      </c>
      <c r="G158" s="12" t="s">
        <v>0</v>
      </c>
      <c r="H158" s="12" t="s">
        <v>0</v>
      </c>
      <c r="I158" s="12" t="s">
        <v>0</v>
      </c>
      <c r="J158" s="15"/>
      <c r="K158" s="15"/>
      <c r="L158" s="15"/>
      <c r="M158" s="123">
        <f>M159</f>
        <v>50000</v>
      </c>
      <c r="N158" s="123">
        <f aca="true" t="shared" si="20" ref="N158:O161">N159</f>
        <v>0</v>
      </c>
      <c r="O158" s="123">
        <f t="shared" si="20"/>
        <v>0</v>
      </c>
      <c r="P158" s="217">
        <f t="shared" si="17"/>
        <v>0</v>
      </c>
    </row>
    <row r="159" spans="1:16" ht="15.75">
      <c r="A159" s="115" t="s">
        <v>49</v>
      </c>
      <c r="B159" s="12" t="s">
        <v>46</v>
      </c>
      <c r="C159" s="12">
        <v>0</v>
      </c>
      <c r="D159" s="12">
        <v>14</v>
      </c>
      <c r="E159" s="12">
        <v>825</v>
      </c>
      <c r="F159" s="12" t="s">
        <v>13</v>
      </c>
      <c r="G159" s="12" t="s">
        <v>15</v>
      </c>
      <c r="H159" s="12" t="s">
        <v>0</v>
      </c>
      <c r="I159" s="12" t="s">
        <v>0</v>
      </c>
      <c r="J159" s="14"/>
      <c r="K159" s="13"/>
      <c r="L159" s="32"/>
      <c r="M159" s="123">
        <f>M160</f>
        <v>50000</v>
      </c>
      <c r="N159" s="123">
        <f t="shared" si="20"/>
        <v>0</v>
      </c>
      <c r="O159" s="123">
        <f t="shared" si="20"/>
        <v>0</v>
      </c>
      <c r="P159" s="217">
        <f t="shared" si="17"/>
        <v>0</v>
      </c>
    </row>
    <row r="160" spans="1:16" ht="31.5">
      <c r="A160" s="115" t="s">
        <v>27</v>
      </c>
      <c r="B160" s="12" t="s">
        <v>46</v>
      </c>
      <c r="C160" s="12">
        <v>0</v>
      </c>
      <c r="D160" s="12">
        <v>14</v>
      </c>
      <c r="E160" s="12">
        <v>825</v>
      </c>
      <c r="F160" s="12" t="s">
        <v>13</v>
      </c>
      <c r="G160" s="12" t="s">
        <v>15</v>
      </c>
      <c r="H160" s="12">
        <v>11260</v>
      </c>
      <c r="I160" s="12" t="s">
        <v>0</v>
      </c>
      <c r="J160" s="14"/>
      <c r="K160" s="13"/>
      <c r="L160" s="32"/>
      <c r="M160" s="123">
        <f>M161</f>
        <v>50000</v>
      </c>
      <c r="N160" s="123">
        <f t="shared" si="20"/>
        <v>0</v>
      </c>
      <c r="O160" s="123">
        <f t="shared" si="20"/>
        <v>0</v>
      </c>
      <c r="P160" s="217">
        <f t="shared" si="17"/>
        <v>0</v>
      </c>
    </row>
    <row r="161" spans="1:16" ht="56.25" customHeight="1">
      <c r="A161" s="115" t="s">
        <v>221</v>
      </c>
      <c r="B161" s="12" t="s">
        <v>46</v>
      </c>
      <c r="C161" s="12">
        <v>0</v>
      </c>
      <c r="D161" s="12">
        <v>14</v>
      </c>
      <c r="E161" s="12">
        <v>825</v>
      </c>
      <c r="F161" s="12" t="s">
        <v>13</v>
      </c>
      <c r="G161" s="12" t="s">
        <v>15</v>
      </c>
      <c r="H161" s="12">
        <v>11260</v>
      </c>
      <c r="I161" s="12">
        <v>465</v>
      </c>
      <c r="J161" s="14"/>
      <c r="K161" s="13"/>
      <c r="L161" s="32"/>
      <c r="M161" s="123">
        <f>M162</f>
        <v>50000</v>
      </c>
      <c r="N161" s="123">
        <f t="shared" si="20"/>
        <v>0</v>
      </c>
      <c r="O161" s="123">
        <f t="shared" si="20"/>
        <v>0</v>
      </c>
      <c r="P161" s="217">
        <f t="shared" si="17"/>
        <v>0</v>
      </c>
    </row>
    <row r="162" spans="1:16" ht="31.5">
      <c r="A162" s="124" t="s">
        <v>222</v>
      </c>
      <c r="B162" s="17">
        <v>25</v>
      </c>
      <c r="C162" s="17">
        <v>0</v>
      </c>
      <c r="D162" s="17">
        <v>14</v>
      </c>
      <c r="E162" s="17">
        <v>825</v>
      </c>
      <c r="F162" s="17" t="s">
        <v>13</v>
      </c>
      <c r="G162" s="17" t="s">
        <v>15</v>
      </c>
      <c r="H162" s="17">
        <v>11260</v>
      </c>
      <c r="I162" s="17">
        <v>465</v>
      </c>
      <c r="J162" s="14" t="s">
        <v>54</v>
      </c>
      <c r="K162" s="13">
        <v>260</v>
      </c>
      <c r="L162" s="32">
        <v>2017</v>
      </c>
      <c r="M162" s="125">
        <v>50000</v>
      </c>
      <c r="N162" s="200"/>
      <c r="O162" s="200"/>
      <c r="P162" s="216">
        <f t="shared" si="17"/>
        <v>0</v>
      </c>
    </row>
    <row r="163" spans="1:16" ht="33.75" customHeight="1">
      <c r="A163" s="39" t="s">
        <v>131</v>
      </c>
      <c r="B163" s="12">
        <v>40</v>
      </c>
      <c r="C163" s="17"/>
      <c r="D163" s="17"/>
      <c r="E163" s="17"/>
      <c r="F163" s="17"/>
      <c r="G163" s="17"/>
      <c r="H163" s="17"/>
      <c r="I163" s="17"/>
      <c r="J163" s="13"/>
      <c r="K163" s="13"/>
      <c r="L163" s="32"/>
      <c r="M163" s="123">
        <f aca="true" t="shared" si="21" ref="M163:O171">M164</f>
        <v>61341303</v>
      </c>
      <c r="N163" s="123">
        <f t="shared" si="21"/>
        <v>38577518.77</v>
      </c>
      <c r="O163" s="123">
        <f t="shared" si="21"/>
        <v>28767325.7</v>
      </c>
      <c r="P163" s="217">
        <f t="shared" si="17"/>
        <v>46.897154597449614</v>
      </c>
    </row>
    <row r="164" spans="1:16" s="113" customFormat="1" ht="37.5" customHeight="1">
      <c r="A164" s="39" t="s">
        <v>132</v>
      </c>
      <c r="B164" s="12">
        <v>40</v>
      </c>
      <c r="C164" s="12">
        <v>5</v>
      </c>
      <c r="D164" s="12"/>
      <c r="E164" s="17"/>
      <c r="F164" s="17"/>
      <c r="G164" s="17"/>
      <c r="H164" s="17"/>
      <c r="I164" s="17"/>
      <c r="J164" s="13"/>
      <c r="K164" s="13"/>
      <c r="L164" s="32"/>
      <c r="M164" s="123">
        <f t="shared" si="21"/>
        <v>61341303</v>
      </c>
      <c r="N164" s="123">
        <f t="shared" si="21"/>
        <v>38577518.77</v>
      </c>
      <c r="O164" s="123">
        <f t="shared" si="21"/>
        <v>28767325.7</v>
      </c>
      <c r="P164" s="217">
        <f t="shared" si="17"/>
        <v>46.897154597449614</v>
      </c>
    </row>
    <row r="165" spans="1:16" ht="51" customHeight="1">
      <c r="A165" s="39" t="s">
        <v>109</v>
      </c>
      <c r="B165" s="12">
        <v>40</v>
      </c>
      <c r="C165" s="12">
        <v>5</v>
      </c>
      <c r="D165" s="12">
        <v>51</v>
      </c>
      <c r="E165" s="17"/>
      <c r="F165" s="17"/>
      <c r="G165" s="17"/>
      <c r="H165" s="17"/>
      <c r="I165" s="17"/>
      <c r="J165" s="13"/>
      <c r="K165" s="13"/>
      <c r="L165" s="32"/>
      <c r="M165" s="123">
        <f t="shared" si="21"/>
        <v>61341303</v>
      </c>
      <c r="N165" s="123">
        <f t="shared" si="21"/>
        <v>38577518.77</v>
      </c>
      <c r="O165" s="123">
        <f t="shared" si="21"/>
        <v>28767325.7</v>
      </c>
      <c r="P165" s="217">
        <f t="shared" si="17"/>
        <v>46.897154597449614</v>
      </c>
    </row>
    <row r="166" spans="1:16" ht="22.5" customHeight="1">
      <c r="A166" s="38" t="s">
        <v>25</v>
      </c>
      <c r="B166" s="12">
        <v>40</v>
      </c>
      <c r="C166" s="12">
        <v>5</v>
      </c>
      <c r="D166" s="12">
        <v>51</v>
      </c>
      <c r="E166" s="12">
        <v>819</v>
      </c>
      <c r="F166" s="17"/>
      <c r="G166" s="17"/>
      <c r="H166" s="17"/>
      <c r="I166" s="17"/>
      <c r="J166" s="13"/>
      <c r="K166" s="13"/>
      <c r="L166" s="32"/>
      <c r="M166" s="123">
        <f t="shared" si="21"/>
        <v>61341303</v>
      </c>
      <c r="N166" s="123">
        <f t="shared" si="21"/>
        <v>38577518.77</v>
      </c>
      <c r="O166" s="123">
        <f t="shared" si="21"/>
        <v>28767325.7</v>
      </c>
      <c r="P166" s="217">
        <f t="shared" si="17"/>
        <v>46.897154597449614</v>
      </c>
    </row>
    <row r="167" spans="1:16" ht="31.5">
      <c r="A167" s="38" t="s">
        <v>55</v>
      </c>
      <c r="B167" s="12">
        <v>40</v>
      </c>
      <c r="C167" s="12">
        <v>5</v>
      </c>
      <c r="D167" s="12">
        <v>51</v>
      </c>
      <c r="E167" s="12">
        <v>819</v>
      </c>
      <c r="F167" s="17"/>
      <c r="G167" s="17"/>
      <c r="H167" s="17"/>
      <c r="I167" s="17"/>
      <c r="J167" s="13"/>
      <c r="K167" s="13"/>
      <c r="L167" s="32"/>
      <c r="M167" s="123">
        <f t="shared" si="21"/>
        <v>61341303</v>
      </c>
      <c r="N167" s="123">
        <f t="shared" si="21"/>
        <v>38577518.77</v>
      </c>
      <c r="O167" s="123">
        <f t="shared" si="21"/>
        <v>28767325.7</v>
      </c>
      <c r="P167" s="217">
        <f t="shared" si="17"/>
        <v>46.897154597449614</v>
      </c>
    </row>
    <row r="168" spans="1:16" ht="15.75">
      <c r="A168" s="38" t="s">
        <v>18</v>
      </c>
      <c r="B168" s="12">
        <v>40</v>
      </c>
      <c r="C168" s="12">
        <v>5</v>
      </c>
      <c r="D168" s="12">
        <v>51</v>
      </c>
      <c r="E168" s="12">
        <v>819</v>
      </c>
      <c r="F168" s="28" t="s">
        <v>16</v>
      </c>
      <c r="G168" s="17"/>
      <c r="H168" s="17"/>
      <c r="I168" s="17"/>
      <c r="J168" s="13"/>
      <c r="K168" s="13"/>
      <c r="L168" s="32"/>
      <c r="M168" s="123">
        <f t="shared" si="21"/>
        <v>61341303</v>
      </c>
      <c r="N168" s="123">
        <f t="shared" si="21"/>
        <v>38577518.77</v>
      </c>
      <c r="O168" s="123">
        <f t="shared" si="21"/>
        <v>28767325.7</v>
      </c>
      <c r="P168" s="217">
        <f t="shared" si="17"/>
        <v>46.897154597449614</v>
      </c>
    </row>
    <row r="169" spans="1:16" s="113" customFormat="1" ht="27" customHeight="1">
      <c r="A169" s="38" t="s">
        <v>80</v>
      </c>
      <c r="B169" s="12">
        <v>40</v>
      </c>
      <c r="C169" s="12">
        <v>5</v>
      </c>
      <c r="D169" s="12">
        <v>51</v>
      </c>
      <c r="E169" s="12">
        <v>819</v>
      </c>
      <c r="F169" s="28" t="s">
        <v>16</v>
      </c>
      <c r="G169" s="12">
        <v>12</v>
      </c>
      <c r="H169" s="17"/>
      <c r="I169" s="17"/>
      <c r="J169" s="13"/>
      <c r="K169" s="13"/>
      <c r="L169" s="32"/>
      <c r="M169" s="123">
        <f t="shared" si="21"/>
        <v>61341303</v>
      </c>
      <c r="N169" s="123">
        <f t="shared" si="21"/>
        <v>38577518.77</v>
      </c>
      <c r="O169" s="123">
        <f t="shared" si="21"/>
        <v>28767325.7</v>
      </c>
      <c r="P169" s="217">
        <f t="shared" si="17"/>
        <v>46.897154597449614</v>
      </c>
    </row>
    <row r="170" spans="1:16" ht="30.75" customHeight="1">
      <c r="A170" s="39" t="s">
        <v>133</v>
      </c>
      <c r="B170" s="12">
        <v>40</v>
      </c>
      <c r="C170" s="12">
        <v>5</v>
      </c>
      <c r="D170" s="12">
        <v>51</v>
      </c>
      <c r="E170" s="12" t="s">
        <v>26</v>
      </c>
      <c r="F170" s="28" t="s">
        <v>16</v>
      </c>
      <c r="G170" s="12">
        <v>12</v>
      </c>
      <c r="H170" s="12" t="s">
        <v>373</v>
      </c>
      <c r="I170" s="12" t="s">
        <v>0</v>
      </c>
      <c r="J170" s="13"/>
      <c r="K170" s="13"/>
      <c r="L170" s="32"/>
      <c r="M170" s="123">
        <f t="shared" si="21"/>
        <v>61341303</v>
      </c>
      <c r="N170" s="123">
        <f t="shared" si="21"/>
        <v>38577518.77</v>
      </c>
      <c r="O170" s="123">
        <f t="shared" si="21"/>
        <v>28767325.7</v>
      </c>
      <c r="P170" s="217">
        <f t="shared" si="17"/>
        <v>46.897154597449614</v>
      </c>
    </row>
    <row r="171" spans="1:16" ht="37.5" customHeight="1">
      <c r="A171" s="39" t="s">
        <v>28</v>
      </c>
      <c r="B171" s="12">
        <v>40</v>
      </c>
      <c r="C171" s="12">
        <v>5</v>
      </c>
      <c r="D171" s="12">
        <v>51</v>
      </c>
      <c r="E171" s="12" t="s">
        <v>26</v>
      </c>
      <c r="F171" s="28" t="s">
        <v>16</v>
      </c>
      <c r="G171" s="12">
        <v>12</v>
      </c>
      <c r="H171" s="12" t="s">
        <v>373</v>
      </c>
      <c r="I171" s="12" t="s">
        <v>29</v>
      </c>
      <c r="J171" s="14"/>
      <c r="K171" s="14"/>
      <c r="L171" s="14"/>
      <c r="M171" s="123">
        <f>M172</f>
        <v>61341303</v>
      </c>
      <c r="N171" s="123">
        <f t="shared" si="21"/>
        <v>38577518.77</v>
      </c>
      <c r="O171" s="123">
        <f t="shared" si="21"/>
        <v>28767325.7</v>
      </c>
      <c r="P171" s="217">
        <f t="shared" si="17"/>
        <v>46.897154597449614</v>
      </c>
    </row>
    <row r="172" spans="1:16" ht="32.25" customHeight="1">
      <c r="A172" s="47" t="s">
        <v>141</v>
      </c>
      <c r="B172" s="17">
        <v>40</v>
      </c>
      <c r="C172" s="17">
        <v>5</v>
      </c>
      <c r="D172" s="17">
        <v>51</v>
      </c>
      <c r="E172" s="17" t="s">
        <v>26</v>
      </c>
      <c r="F172" s="27" t="s">
        <v>16</v>
      </c>
      <c r="G172" s="17">
        <v>12</v>
      </c>
      <c r="H172" s="17" t="s">
        <v>373</v>
      </c>
      <c r="I172" s="17" t="s">
        <v>29</v>
      </c>
      <c r="J172" s="13" t="s">
        <v>86</v>
      </c>
      <c r="K172" s="13">
        <v>20173</v>
      </c>
      <c r="L172" s="32">
        <v>2017</v>
      </c>
      <c r="M172" s="125">
        <v>61341303</v>
      </c>
      <c r="N172" s="200">
        <v>38577518.77</v>
      </c>
      <c r="O172" s="200">
        <v>28767325.7</v>
      </c>
      <c r="P172" s="216">
        <f t="shared" si="17"/>
        <v>46.897154597449614</v>
      </c>
    </row>
    <row r="173" spans="1:13" ht="25.5" customHeight="1">
      <c r="A173" s="48"/>
      <c r="B173" s="160"/>
      <c r="C173" s="160"/>
      <c r="D173" s="160"/>
      <c r="E173" s="160"/>
      <c r="F173" s="160"/>
      <c r="G173" s="160"/>
      <c r="H173" s="160"/>
      <c r="I173" s="160"/>
      <c r="J173" s="156"/>
      <c r="K173" s="229"/>
      <c r="L173" s="229"/>
      <c r="M173" s="229"/>
    </row>
    <row r="174" spans="1:12" ht="20.25">
      <c r="A174" s="159"/>
      <c r="B174" s="37"/>
      <c r="C174" s="37"/>
      <c r="D174" s="37"/>
      <c r="E174" s="37"/>
      <c r="F174" s="37"/>
      <c r="G174" s="37"/>
      <c r="H174" s="37"/>
      <c r="I174" s="37"/>
      <c r="J174" s="22"/>
      <c r="K174" s="22"/>
      <c r="L174" s="37"/>
    </row>
    <row r="175" spans="1:12" ht="10.5" customHeight="1">
      <c r="A175" s="48"/>
      <c r="B175" s="37"/>
      <c r="C175" s="37"/>
      <c r="D175" s="37"/>
      <c r="E175" s="37"/>
      <c r="F175" s="37"/>
      <c r="G175" s="37"/>
      <c r="H175" s="37"/>
      <c r="I175" s="37"/>
      <c r="J175" s="22"/>
      <c r="K175" s="22"/>
      <c r="L175" s="37"/>
    </row>
    <row r="176" spans="1:13" ht="12.75" customHeight="1">
      <c r="A176" s="228"/>
      <c r="B176" s="37"/>
      <c r="C176" s="37"/>
      <c r="D176" s="37"/>
      <c r="E176" s="37"/>
      <c r="F176" s="37"/>
      <c r="G176" s="37"/>
      <c r="H176" s="37"/>
      <c r="I176" s="37"/>
      <c r="J176" s="22"/>
      <c r="K176" s="22"/>
      <c r="L176" s="227"/>
      <c r="M176" s="227"/>
    </row>
    <row r="177" ht="20.25" customHeight="1">
      <c r="A177" s="228"/>
    </row>
    <row r="179" spans="1:12" ht="27" customHeight="1">
      <c r="A179" s="222" t="s">
        <v>392</v>
      </c>
      <c r="B179" s="222"/>
      <c r="C179" s="222"/>
      <c r="D179" s="222"/>
      <c r="E179" s="222"/>
      <c r="K179" s="223" t="s">
        <v>393</v>
      </c>
      <c r="L179" s="223"/>
    </row>
    <row r="189" ht="184.5" customHeight="1"/>
    <row r="190" ht="15.75">
      <c r="A190" s="218" t="s">
        <v>394</v>
      </c>
    </row>
    <row r="191" ht="15.75">
      <c r="A191" s="218" t="s">
        <v>395</v>
      </c>
    </row>
  </sheetData>
  <sheetProtection/>
  <autoFilter ref="A6:M174"/>
  <mergeCells count="11">
    <mergeCell ref="K173:M173"/>
    <mergeCell ref="A153:A154"/>
    <mergeCell ref="A179:E179"/>
    <mergeCell ref="K179:L179"/>
    <mergeCell ref="A1:P1"/>
    <mergeCell ref="A2:P2"/>
    <mergeCell ref="A3:P3"/>
    <mergeCell ref="A4:P4"/>
    <mergeCell ref="A5:P5"/>
    <mergeCell ref="L176:M176"/>
    <mergeCell ref="A176:A177"/>
  </mergeCells>
  <printOptions horizontalCentered="1"/>
  <pageMargins left="0.5905511811023623" right="0.3937007874015748" top="0.5905511811023623" bottom="0.1968503937007874" header="0" footer="0.11811023622047245"/>
  <pageSetup fitToHeight="0" fitToWidth="1" horizontalDpi="600" verticalDpi="600" orientation="landscape" paperSize="9" scale="64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386"/>
  <sheetViews>
    <sheetView tabSelected="1" view="pageBreakPreview" zoomScale="85" zoomScaleNormal="87" zoomScaleSheetLayoutView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66" sqref="L66"/>
    </sheetView>
  </sheetViews>
  <sheetFormatPr defaultColWidth="9.33203125" defaultRowHeight="12.75"/>
  <cols>
    <col min="1" max="1" width="83.33203125" style="49" customWidth="1"/>
    <col min="2" max="2" width="4.83203125" style="57" customWidth="1"/>
    <col min="3" max="4" width="5.83203125" style="57" customWidth="1"/>
    <col min="5" max="5" width="7.66015625" style="57" customWidth="1"/>
    <col min="6" max="6" width="6.66015625" style="57" customWidth="1"/>
    <col min="7" max="7" width="5.83203125" style="57" customWidth="1"/>
    <col min="8" max="8" width="11.83203125" style="57" customWidth="1"/>
    <col min="9" max="9" width="5.66015625" style="57" customWidth="1"/>
    <col min="10" max="10" width="12.33203125" style="1" customWidth="1"/>
    <col min="11" max="11" width="9.5" style="1" customWidth="1"/>
    <col min="12" max="12" width="8.83203125" style="1" customWidth="1"/>
    <col min="13" max="13" width="20.83203125" style="35" customWidth="1"/>
    <col min="14" max="15" width="20.83203125" style="25" customWidth="1"/>
    <col min="16" max="16" width="11.33203125" style="25" bestFit="1" customWidth="1"/>
    <col min="17" max="16384" width="9.33203125" style="25" customWidth="1"/>
  </cols>
  <sheetData>
    <row r="1" spans="1:16" ht="19.5" customHeight="1">
      <c r="A1" s="224" t="s">
        <v>382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ht="19.5" customHeight="1">
      <c r="A2" s="225" t="s">
        <v>383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19.5" customHeight="1">
      <c r="A3" s="225" t="s">
        <v>384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16" s="113" customFormat="1" ht="19.5" customHeight="1">
      <c r="A4" s="225" t="s">
        <v>389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</row>
    <row r="5" spans="1:16" ht="23.25" customHeight="1">
      <c r="A5" s="238" t="s">
        <v>1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</row>
    <row r="6" spans="1:16" ht="45">
      <c r="A6" s="46" t="s">
        <v>2</v>
      </c>
      <c r="B6" s="7" t="s">
        <v>3</v>
      </c>
      <c r="C6" s="7" t="s">
        <v>4</v>
      </c>
      <c r="D6" s="7" t="s">
        <v>101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8" t="s">
        <v>51</v>
      </c>
      <c r="K6" s="29" t="s">
        <v>52</v>
      </c>
      <c r="L6" s="8" t="s">
        <v>53</v>
      </c>
      <c r="M6" s="19" t="s">
        <v>385</v>
      </c>
      <c r="N6" s="195" t="s">
        <v>386</v>
      </c>
      <c r="O6" s="195" t="s">
        <v>387</v>
      </c>
      <c r="P6" s="195" t="s">
        <v>388</v>
      </c>
    </row>
    <row r="7" spans="1:16" ht="16.5" customHeight="1">
      <c r="A7" s="46" t="s">
        <v>10</v>
      </c>
      <c r="B7" s="7" t="s">
        <v>11</v>
      </c>
      <c r="C7" s="7" t="s">
        <v>12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19">
        <v>11</v>
      </c>
      <c r="L7" s="7">
        <v>12</v>
      </c>
      <c r="M7" s="77">
        <v>13</v>
      </c>
      <c r="N7" s="77">
        <v>14</v>
      </c>
      <c r="O7" s="77">
        <v>15</v>
      </c>
      <c r="P7" s="77">
        <v>16</v>
      </c>
    </row>
    <row r="8" spans="1:16" ht="24" customHeight="1">
      <c r="A8" s="42" t="s">
        <v>70</v>
      </c>
      <c r="B8" s="4"/>
      <c r="C8" s="4"/>
      <c r="D8" s="4"/>
      <c r="E8" s="4"/>
      <c r="F8" s="4"/>
      <c r="G8" s="4"/>
      <c r="H8" s="4"/>
      <c r="I8" s="4"/>
      <c r="J8" s="104"/>
      <c r="K8" s="104"/>
      <c r="L8" s="94"/>
      <c r="M8" s="78">
        <f>M58+M83+M97+M236+M351+M333+M10+M20+M68</f>
        <v>949482220.66</v>
      </c>
      <c r="N8" s="197">
        <f>N58+N83+N97+N236+N351+N333+N10+N20+N68</f>
        <v>10333333.33</v>
      </c>
      <c r="O8" s="197">
        <f>O58+O83+O97+O236+O351+O333+O10+O20+O68</f>
        <v>10333333.33</v>
      </c>
      <c r="P8" s="217">
        <f>O8/M8*100</f>
        <v>1.0883124617980882</v>
      </c>
    </row>
    <row r="9" spans="1:16" ht="15.75">
      <c r="A9" s="21" t="s">
        <v>50</v>
      </c>
      <c r="B9" s="9"/>
      <c r="C9" s="9"/>
      <c r="D9" s="9"/>
      <c r="E9" s="9"/>
      <c r="F9" s="9"/>
      <c r="G9" s="9"/>
      <c r="H9" s="9"/>
      <c r="I9" s="9"/>
      <c r="J9" s="94"/>
      <c r="K9" s="94"/>
      <c r="L9" s="94"/>
      <c r="M9" s="79"/>
      <c r="N9" s="200"/>
      <c r="O9" s="200"/>
      <c r="P9" s="216"/>
    </row>
    <row r="10" spans="1:16" ht="30" customHeight="1">
      <c r="A10" s="26" t="s">
        <v>242</v>
      </c>
      <c r="B10" s="138" t="s">
        <v>19</v>
      </c>
      <c r="C10" s="63"/>
      <c r="D10" s="63"/>
      <c r="E10" s="60"/>
      <c r="F10" s="60"/>
      <c r="G10" s="60"/>
      <c r="H10" s="60"/>
      <c r="I10" s="60"/>
      <c r="J10" s="95"/>
      <c r="K10" s="95"/>
      <c r="L10" s="95"/>
      <c r="M10" s="203">
        <f>M12</f>
        <v>8105865</v>
      </c>
      <c r="N10" s="203">
        <f>N12</f>
        <v>0</v>
      </c>
      <c r="O10" s="203">
        <f>O12</f>
        <v>0</v>
      </c>
      <c r="P10" s="217">
        <f aca="true" t="shared" si="0" ref="P10:P72">O10/M10*100</f>
        <v>0</v>
      </c>
    </row>
    <row r="11" spans="1:16" ht="63">
      <c r="A11" s="26" t="s">
        <v>243</v>
      </c>
      <c r="B11" s="138" t="s">
        <v>19</v>
      </c>
      <c r="C11" s="63">
        <v>0</v>
      </c>
      <c r="D11" s="63">
        <v>51</v>
      </c>
      <c r="E11" s="60"/>
      <c r="F11" s="60"/>
      <c r="G11" s="60"/>
      <c r="H11" s="60"/>
      <c r="I11" s="60"/>
      <c r="J11" s="95"/>
      <c r="K11" s="95"/>
      <c r="L11" s="95"/>
      <c r="M11" s="203">
        <f>M12</f>
        <v>8105865</v>
      </c>
      <c r="N11" s="203">
        <f>N12</f>
        <v>0</v>
      </c>
      <c r="O11" s="203">
        <f>O12</f>
        <v>0</v>
      </c>
      <c r="P11" s="217">
        <f t="shared" si="0"/>
        <v>0</v>
      </c>
    </row>
    <row r="12" spans="1:16" ht="18.75" customHeight="1">
      <c r="A12" s="26" t="s">
        <v>244</v>
      </c>
      <c r="B12" s="138" t="s">
        <v>19</v>
      </c>
      <c r="C12" s="63">
        <v>0</v>
      </c>
      <c r="D12" s="63">
        <v>51</v>
      </c>
      <c r="E12" s="63">
        <v>808</v>
      </c>
      <c r="F12" s="63"/>
      <c r="G12" s="63"/>
      <c r="H12" s="63"/>
      <c r="I12" s="63"/>
      <c r="J12" s="105"/>
      <c r="K12" s="95"/>
      <c r="L12" s="95"/>
      <c r="M12" s="203">
        <f>M14</f>
        <v>8105865</v>
      </c>
      <c r="N12" s="203">
        <f>N14</f>
        <v>0</v>
      </c>
      <c r="O12" s="203">
        <f>O14</f>
        <v>0</v>
      </c>
      <c r="P12" s="217">
        <f t="shared" si="0"/>
        <v>0</v>
      </c>
    </row>
    <row r="13" spans="1:16" ht="18" customHeight="1">
      <c r="A13" s="26" t="s">
        <v>245</v>
      </c>
      <c r="B13" s="63" t="s">
        <v>19</v>
      </c>
      <c r="C13" s="63">
        <v>0</v>
      </c>
      <c r="D13" s="63">
        <v>51</v>
      </c>
      <c r="E13" s="63" t="s">
        <v>246</v>
      </c>
      <c r="F13" s="63" t="s">
        <v>247</v>
      </c>
      <c r="G13" s="63"/>
      <c r="H13" s="63"/>
      <c r="I13" s="63"/>
      <c r="J13" s="105"/>
      <c r="K13" s="95"/>
      <c r="L13" s="95"/>
      <c r="M13" s="203">
        <f aca="true" t="shared" si="1" ref="M13:O14">M14</f>
        <v>8105865</v>
      </c>
      <c r="N13" s="203">
        <f t="shared" si="1"/>
        <v>0</v>
      </c>
      <c r="O13" s="203">
        <f t="shared" si="1"/>
        <v>0</v>
      </c>
      <c r="P13" s="217">
        <f t="shared" si="0"/>
        <v>0</v>
      </c>
    </row>
    <row r="14" spans="1:16" ht="19.5" customHeight="1">
      <c r="A14" s="26" t="s">
        <v>248</v>
      </c>
      <c r="B14" s="63" t="s">
        <v>19</v>
      </c>
      <c r="C14" s="63">
        <v>0</v>
      </c>
      <c r="D14" s="63">
        <v>51</v>
      </c>
      <c r="E14" s="63" t="s">
        <v>246</v>
      </c>
      <c r="F14" s="63" t="s">
        <v>247</v>
      </c>
      <c r="G14" s="63" t="s">
        <v>17</v>
      </c>
      <c r="H14" s="63" t="s">
        <v>0</v>
      </c>
      <c r="I14" s="63"/>
      <c r="J14" s="105"/>
      <c r="K14" s="95"/>
      <c r="L14" s="95"/>
      <c r="M14" s="203">
        <f t="shared" si="1"/>
        <v>8105865</v>
      </c>
      <c r="N14" s="203">
        <f t="shared" si="1"/>
        <v>0</v>
      </c>
      <c r="O14" s="203">
        <f t="shared" si="1"/>
        <v>0</v>
      </c>
      <c r="P14" s="217">
        <f t="shared" si="0"/>
        <v>0</v>
      </c>
    </row>
    <row r="15" spans="1:16" ht="34.5" customHeight="1">
      <c r="A15" s="26" t="s">
        <v>71</v>
      </c>
      <c r="B15" s="63" t="s">
        <v>19</v>
      </c>
      <c r="C15" s="63">
        <v>0</v>
      </c>
      <c r="D15" s="63">
        <v>51</v>
      </c>
      <c r="E15" s="63" t="s">
        <v>246</v>
      </c>
      <c r="F15" s="63" t="s">
        <v>247</v>
      </c>
      <c r="G15" s="63" t="s">
        <v>17</v>
      </c>
      <c r="H15" s="63">
        <v>12800</v>
      </c>
      <c r="I15" s="63" t="s">
        <v>72</v>
      </c>
      <c r="J15" s="105"/>
      <c r="K15" s="105"/>
      <c r="L15" s="95"/>
      <c r="M15" s="203">
        <f>M16+M18</f>
        <v>8105865</v>
      </c>
      <c r="N15" s="203">
        <f>N16+N18</f>
        <v>0</v>
      </c>
      <c r="O15" s="203">
        <f>O16+O18</f>
        <v>0</v>
      </c>
      <c r="P15" s="217">
        <f t="shared" si="0"/>
        <v>0</v>
      </c>
    </row>
    <row r="16" spans="1:16" ht="21" customHeight="1">
      <c r="A16" s="139" t="s">
        <v>64</v>
      </c>
      <c r="B16" s="140"/>
      <c r="C16" s="141"/>
      <c r="D16" s="141"/>
      <c r="E16" s="140"/>
      <c r="F16" s="140"/>
      <c r="G16" s="140"/>
      <c r="H16" s="140"/>
      <c r="I16" s="140"/>
      <c r="J16" s="142"/>
      <c r="K16" s="142"/>
      <c r="L16" s="142"/>
      <c r="M16" s="204">
        <f>M17</f>
        <v>4052933</v>
      </c>
      <c r="N16" s="204">
        <f>N17</f>
        <v>0</v>
      </c>
      <c r="O16" s="204">
        <f>O17</f>
        <v>0</v>
      </c>
      <c r="P16" s="217">
        <f t="shared" si="0"/>
        <v>0</v>
      </c>
    </row>
    <row r="17" spans="1:16" ht="24" customHeight="1">
      <c r="A17" s="143" t="s">
        <v>249</v>
      </c>
      <c r="B17" s="140" t="s">
        <v>19</v>
      </c>
      <c r="C17" s="141" t="s">
        <v>250</v>
      </c>
      <c r="D17" s="141" t="s">
        <v>251</v>
      </c>
      <c r="E17" s="140" t="s">
        <v>246</v>
      </c>
      <c r="F17" s="140" t="s">
        <v>247</v>
      </c>
      <c r="G17" s="140" t="s">
        <v>17</v>
      </c>
      <c r="H17" s="140">
        <v>12800</v>
      </c>
      <c r="I17" s="140" t="s">
        <v>72</v>
      </c>
      <c r="J17" s="142" t="s">
        <v>252</v>
      </c>
      <c r="K17" s="142">
        <v>3600</v>
      </c>
      <c r="L17" s="142">
        <v>2019</v>
      </c>
      <c r="M17" s="205">
        <v>4052933</v>
      </c>
      <c r="N17" s="200"/>
      <c r="O17" s="200"/>
      <c r="P17" s="216">
        <f t="shared" si="0"/>
        <v>0</v>
      </c>
    </row>
    <row r="18" spans="1:16" s="113" customFormat="1" ht="21" customHeight="1">
      <c r="A18" s="144" t="s">
        <v>232</v>
      </c>
      <c r="B18" s="140"/>
      <c r="C18" s="141"/>
      <c r="D18" s="141"/>
      <c r="E18" s="140"/>
      <c r="F18" s="140"/>
      <c r="G18" s="140"/>
      <c r="H18" s="140"/>
      <c r="I18" s="140"/>
      <c r="J18" s="142"/>
      <c r="K18" s="142"/>
      <c r="L18" s="142"/>
      <c r="M18" s="204">
        <f>M19</f>
        <v>4052932</v>
      </c>
      <c r="N18" s="204">
        <f>N19</f>
        <v>0</v>
      </c>
      <c r="O18" s="204">
        <f>O19</f>
        <v>0</v>
      </c>
      <c r="P18" s="217">
        <f t="shared" si="0"/>
        <v>0</v>
      </c>
    </row>
    <row r="19" spans="1:16" s="113" customFormat="1" ht="24" customHeight="1">
      <c r="A19" s="143" t="s">
        <v>253</v>
      </c>
      <c r="B19" s="140" t="s">
        <v>19</v>
      </c>
      <c r="C19" s="141" t="s">
        <v>250</v>
      </c>
      <c r="D19" s="141" t="s">
        <v>251</v>
      </c>
      <c r="E19" s="140" t="s">
        <v>246</v>
      </c>
      <c r="F19" s="140" t="s">
        <v>247</v>
      </c>
      <c r="G19" s="140" t="s">
        <v>17</v>
      </c>
      <c r="H19" s="140">
        <v>12800</v>
      </c>
      <c r="I19" s="140" t="s">
        <v>72</v>
      </c>
      <c r="J19" s="169" t="s">
        <v>296</v>
      </c>
      <c r="K19" s="169">
        <v>5</v>
      </c>
      <c r="L19" s="169">
        <v>2020</v>
      </c>
      <c r="M19" s="205">
        <v>4052932</v>
      </c>
      <c r="N19" s="200"/>
      <c r="O19" s="200"/>
      <c r="P19" s="216">
        <f t="shared" si="0"/>
        <v>0</v>
      </c>
    </row>
    <row r="20" spans="1:16" ht="33.75" customHeight="1">
      <c r="A20" s="26" t="s">
        <v>224</v>
      </c>
      <c r="B20" s="10">
        <v>12</v>
      </c>
      <c r="C20" s="10"/>
      <c r="D20" s="10"/>
      <c r="E20" s="9"/>
      <c r="F20" s="9"/>
      <c r="G20" s="9"/>
      <c r="H20" s="9"/>
      <c r="I20" s="9"/>
      <c r="J20" s="94"/>
      <c r="K20" s="129"/>
      <c r="L20" s="94"/>
      <c r="M20" s="203">
        <f aca="true" t="shared" si="2" ref="M20:O26">M21</f>
        <v>60000000</v>
      </c>
      <c r="N20" s="203">
        <f t="shared" si="2"/>
        <v>0</v>
      </c>
      <c r="O20" s="203">
        <f t="shared" si="2"/>
        <v>0</v>
      </c>
      <c r="P20" s="217">
        <f t="shared" si="0"/>
        <v>0</v>
      </c>
    </row>
    <row r="21" spans="1:16" ht="19.5" customHeight="1">
      <c r="A21" s="26" t="s">
        <v>225</v>
      </c>
      <c r="B21" s="10">
        <v>12</v>
      </c>
      <c r="C21" s="10">
        <v>1</v>
      </c>
      <c r="D21" s="10"/>
      <c r="E21" s="9"/>
      <c r="F21" s="9"/>
      <c r="G21" s="9"/>
      <c r="H21" s="9"/>
      <c r="I21" s="9"/>
      <c r="J21" s="94"/>
      <c r="K21" s="129"/>
      <c r="L21" s="94"/>
      <c r="M21" s="203">
        <f>M23</f>
        <v>60000000</v>
      </c>
      <c r="N21" s="203">
        <f>N23</f>
        <v>0</v>
      </c>
      <c r="O21" s="203">
        <f>O23</f>
        <v>0</v>
      </c>
      <c r="P21" s="217">
        <f t="shared" si="0"/>
        <v>0</v>
      </c>
    </row>
    <row r="22" spans="1:16" s="24" customFormat="1" ht="68.25" customHeight="1">
      <c r="A22" s="26" t="s">
        <v>226</v>
      </c>
      <c r="B22" s="10">
        <v>12</v>
      </c>
      <c r="C22" s="10">
        <v>1</v>
      </c>
      <c r="D22" s="10">
        <v>41</v>
      </c>
      <c r="E22" s="9"/>
      <c r="F22" s="9"/>
      <c r="G22" s="9"/>
      <c r="H22" s="9"/>
      <c r="I22" s="9"/>
      <c r="J22" s="94"/>
      <c r="K22" s="129"/>
      <c r="L22" s="94"/>
      <c r="M22" s="203">
        <f>M23</f>
        <v>60000000</v>
      </c>
      <c r="N22" s="203">
        <f>N23</f>
        <v>0</v>
      </c>
      <c r="O22" s="203">
        <f>O23</f>
        <v>0</v>
      </c>
      <c r="P22" s="217">
        <f t="shared" si="0"/>
        <v>0</v>
      </c>
    </row>
    <row r="23" spans="1:16" s="24" customFormat="1" ht="30" customHeight="1">
      <c r="A23" s="26" t="s">
        <v>227</v>
      </c>
      <c r="B23" s="10">
        <v>12</v>
      </c>
      <c r="C23" s="10">
        <v>1</v>
      </c>
      <c r="D23" s="10">
        <v>41</v>
      </c>
      <c r="E23" s="10">
        <v>812</v>
      </c>
      <c r="F23" s="9"/>
      <c r="G23" s="9"/>
      <c r="H23" s="9"/>
      <c r="I23" s="9"/>
      <c r="J23" s="94"/>
      <c r="K23" s="129"/>
      <c r="L23" s="94"/>
      <c r="M23" s="203">
        <f t="shared" si="2"/>
        <v>60000000</v>
      </c>
      <c r="N23" s="203">
        <f t="shared" si="2"/>
        <v>0</v>
      </c>
      <c r="O23" s="203">
        <f t="shared" si="2"/>
        <v>0</v>
      </c>
      <c r="P23" s="217">
        <f t="shared" si="0"/>
        <v>0</v>
      </c>
    </row>
    <row r="24" spans="1:16" s="24" customFormat="1" ht="28.5" customHeight="1">
      <c r="A24" s="26" t="s">
        <v>24</v>
      </c>
      <c r="B24" s="10">
        <v>12</v>
      </c>
      <c r="C24" s="10">
        <v>1</v>
      </c>
      <c r="D24" s="10">
        <v>41</v>
      </c>
      <c r="E24" s="10">
        <v>812</v>
      </c>
      <c r="F24" s="5" t="s">
        <v>17</v>
      </c>
      <c r="G24" s="5" t="s">
        <v>15</v>
      </c>
      <c r="H24" s="9"/>
      <c r="I24" s="9"/>
      <c r="J24" s="94"/>
      <c r="K24" s="129"/>
      <c r="L24" s="94"/>
      <c r="M24" s="203">
        <f t="shared" si="2"/>
        <v>60000000</v>
      </c>
      <c r="N24" s="203">
        <f t="shared" si="2"/>
        <v>0</v>
      </c>
      <c r="O24" s="203">
        <f t="shared" si="2"/>
        <v>0</v>
      </c>
      <c r="P24" s="217">
        <f t="shared" si="0"/>
        <v>0</v>
      </c>
    </row>
    <row r="25" spans="1:16" s="24" customFormat="1" ht="30.75" customHeight="1">
      <c r="A25" s="26" t="s">
        <v>75</v>
      </c>
      <c r="B25" s="10">
        <v>12</v>
      </c>
      <c r="C25" s="10">
        <v>1</v>
      </c>
      <c r="D25" s="10">
        <v>41</v>
      </c>
      <c r="E25" s="10">
        <v>812</v>
      </c>
      <c r="F25" s="5" t="s">
        <v>17</v>
      </c>
      <c r="G25" s="5" t="s">
        <v>15</v>
      </c>
      <c r="H25" s="130" t="s">
        <v>228</v>
      </c>
      <c r="I25" s="10"/>
      <c r="J25" s="94"/>
      <c r="K25" s="129"/>
      <c r="L25" s="94"/>
      <c r="M25" s="203">
        <f t="shared" si="2"/>
        <v>60000000</v>
      </c>
      <c r="N25" s="203">
        <f t="shared" si="2"/>
        <v>0</v>
      </c>
      <c r="O25" s="203">
        <f t="shared" si="2"/>
        <v>0</v>
      </c>
      <c r="P25" s="217">
        <f t="shared" si="0"/>
        <v>0</v>
      </c>
    </row>
    <row r="26" spans="1:16" s="24" customFormat="1" ht="39" customHeight="1">
      <c r="A26" s="26" t="s">
        <v>71</v>
      </c>
      <c r="B26" s="10">
        <v>12</v>
      </c>
      <c r="C26" s="10">
        <v>1</v>
      </c>
      <c r="D26" s="10">
        <v>41</v>
      </c>
      <c r="E26" s="10">
        <v>812</v>
      </c>
      <c r="F26" s="5" t="s">
        <v>17</v>
      </c>
      <c r="G26" s="5" t="s">
        <v>15</v>
      </c>
      <c r="H26" s="130" t="s">
        <v>228</v>
      </c>
      <c r="I26" s="10">
        <v>522</v>
      </c>
      <c r="J26" s="94"/>
      <c r="K26" s="129"/>
      <c r="L26" s="94"/>
      <c r="M26" s="203">
        <f t="shared" si="2"/>
        <v>60000000</v>
      </c>
      <c r="N26" s="203">
        <f t="shared" si="2"/>
        <v>0</v>
      </c>
      <c r="O26" s="203">
        <f t="shared" si="2"/>
        <v>0</v>
      </c>
      <c r="P26" s="217">
        <f t="shared" si="0"/>
        <v>0</v>
      </c>
    </row>
    <row r="27" spans="1:16" s="24" customFormat="1" ht="36" customHeight="1">
      <c r="A27" s="26" t="s">
        <v>229</v>
      </c>
      <c r="B27" s="10">
        <v>12</v>
      </c>
      <c r="C27" s="10">
        <v>1</v>
      </c>
      <c r="D27" s="10">
        <v>41</v>
      </c>
      <c r="E27" s="10">
        <v>812</v>
      </c>
      <c r="F27" s="5" t="s">
        <v>17</v>
      </c>
      <c r="G27" s="5" t="s">
        <v>15</v>
      </c>
      <c r="H27" s="130" t="s">
        <v>228</v>
      </c>
      <c r="I27" s="10">
        <v>522</v>
      </c>
      <c r="J27" s="94"/>
      <c r="K27" s="129"/>
      <c r="L27" s="94"/>
      <c r="M27" s="206">
        <f>M28+M31+M33+M35+M37+M39+M41+M43+M45+M47+M50+M52+M54+M56</f>
        <v>60000000</v>
      </c>
      <c r="N27" s="206">
        <f>N28+N31+N33+N35+N37+N39+N41+N43+N45+N47+N50+N52+N54+N56</f>
        <v>0</v>
      </c>
      <c r="O27" s="206">
        <f>O28+O31+O33+O35+O37+O39+O41+O43+O45+O47+O50+O52+O54+O56</f>
        <v>0</v>
      </c>
      <c r="P27" s="217">
        <f t="shared" si="0"/>
        <v>0</v>
      </c>
    </row>
    <row r="28" spans="1:16" s="24" customFormat="1" ht="21.75" customHeight="1">
      <c r="A28" s="131" t="s">
        <v>323</v>
      </c>
      <c r="B28" s="10"/>
      <c r="C28" s="10"/>
      <c r="D28" s="10"/>
      <c r="E28" s="10"/>
      <c r="F28" s="5"/>
      <c r="G28" s="5"/>
      <c r="H28" s="130"/>
      <c r="I28" s="10"/>
      <c r="J28" s="94"/>
      <c r="K28" s="129"/>
      <c r="L28" s="94"/>
      <c r="M28" s="206">
        <f>M29+M30</f>
        <v>7037400</v>
      </c>
      <c r="N28" s="206">
        <f>N29+N30</f>
        <v>0</v>
      </c>
      <c r="O28" s="206">
        <f>O29+O30</f>
        <v>0</v>
      </c>
      <c r="P28" s="217">
        <f t="shared" si="0"/>
        <v>0</v>
      </c>
    </row>
    <row r="29" spans="1:16" s="24" customFormat="1" ht="36" customHeight="1">
      <c r="A29" s="176" t="s">
        <v>324</v>
      </c>
      <c r="B29" s="134">
        <v>12</v>
      </c>
      <c r="C29" s="134">
        <v>1</v>
      </c>
      <c r="D29" s="134">
        <v>41</v>
      </c>
      <c r="E29" s="134">
        <v>812</v>
      </c>
      <c r="F29" s="134" t="s">
        <v>17</v>
      </c>
      <c r="G29" s="134" t="s">
        <v>15</v>
      </c>
      <c r="H29" s="134" t="s">
        <v>228</v>
      </c>
      <c r="I29" s="135">
        <v>522</v>
      </c>
      <c r="J29" s="173" t="s">
        <v>59</v>
      </c>
      <c r="K29" s="173">
        <v>0.654</v>
      </c>
      <c r="L29" s="173" t="s">
        <v>233</v>
      </c>
      <c r="M29" s="177">
        <v>1663811</v>
      </c>
      <c r="N29" s="200"/>
      <c r="O29" s="200"/>
      <c r="P29" s="216">
        <f t="shared" si="0"/>
        <v>0</v>
      </c>
    </row>
    <row r="30" spans="1:16" s="24" customFormat="1" ht="37.5" customHeight="1">
      <c r="A30" s="176" t="s">
        <v>391</v>
      </c>
      <c r="B30" s="134">
        <v>12</v>
      </c>
      <c r="C30" s="134">
        <v>1</v>
      </c>
      <c r="D30" s="134">
        <v>41</v>
      </c>
      <c r="E30" s="134">
        <v>812</v>
      </c>
      <c r="F30" s="134" t="s">
        <v>17</v>
      </c>
      <c r="G30" s="134" t="s">
        <v>15</v>
      </c>
      <c r="H30" s="134" t="s">
        <v>228</v>
      </c>
      <c r="I30" s="135">
        <v>522</v>
      </c>
      <c r="J30" s="173" t="s">
        <v>325</v>
      </c>
      <c r="K30" s="173" t="s">
        <v>326</v>
      </c>
      <c r="L30" s="173" t="s">
        <v>233</v>
      </c>
      <c r="M30" s="177">
        <v>5373589</v>
      </c>
      <c r="N30" s="200"/>
      <c r="O30" s="200"/>
      <c r="P30" s="216">
        <f t="shared" si="0"/>
        <v>0</v>
      </c>
    </row>
    <row r="31" spans="1:16" s="24" customFormat="1" ht="19.5" customHeight="1">
      <c r="A31" s="131" t="s">
        <v>230</v>
      </c>
      <c r="B31" s="134"/>
      <c r="C31" s="134"/>
      <c r="D31" s="134"/>
      <c r="E31" s="134"/>
      <c r="F31" s="134"/>
      <c r="G31" s="134"/>
      <c r="H31" s="134"/>
      <c r="I31" s="135"/>
      <c r="J31" s="173"/>
      <c r="K31" s="173"/>
      <c r="L31" s="180"/>
      <c r="M31" s="203">
        <f>M32</f>
        <v>3087500</v>
      </c>
      <c r="N31" s="203">
        <f>N32</f>
        <v>0</v>
      </c>
      <c r="O31" s="203">
        <f>O32</f>
        <v>0</v>
      </c>
      <c r="P31" s="217">
        <f t="shared" si="0"/>
        <v>0</v>
      </c>
    </row>
    <row r="32" spans="1:16" s="24" customFormat="1" ht="36" customHeight="1">
      <c r="A32" s="178" t="s">
        <v>327</v>
      </c>
      <c r="B32" s="134">
        <v>12</v>
      </c>
      <c r="C32" s="134">
        <v>1</v>
      </c>
      <c r="D32" s="134">
        <v>41</v>
      </c>
      <c r="E32" s="134">
        <v>812</v>
      </c>
      <c r="F32" s="134" t="s">
        <v>17</v>
      </c>
      <c r="G32" s="134" t="s">
        <v>15</v>
      </c>
      <c r="H32" s="134" t="s">
        <v>228</v>
      </c>
      <c r="I32" s="135">
        <v>522</v>
      </c>
      <c r="J32" s="173" t="s">
        <v>328</v>
      </c>
      <c r="K32" s="173">
        <v>4.682</v>
      </c>
      <c r="L32" s="173" t="s">
        <v>233</v>
      </c>
      <c r="M32" s="207">
        <v>3087500</v>
      </c>
      <c r="N32" s="200"/>
      <c r="O32" s="200"/>
      <c r="P32" s="216">
        <f t="shared" si="0"/>
        <v>0</v>
      </c>
    </row>
    <row r="33" spans="1:16" ht="18" customHeight="1">
      <c r="A33" s="132" t="s">
        <v>112</v>
      </c>
      <c r="B33" s="134"/>
      <c r="C33" s="134"/>
      <c r="D33" s="134"/>
      <c r="E33" s="134"/>
      <c r="F33" s="134"/>
      <c r="G33" s="134"/>
      <c r="H33" s="134"/>
      <c r="I33" s="135"/>
      <c r="J33" s="96"/>
      <c r="K33" s="96"/>
      <c r="L33" s="96"/>
      <c r="M33" s="203">
        <f>M34</f>
        <v>6650000</v>
      </c>
      <c r="N33" s="203">
        <f>N34</f>
        <v>0</v>
      </c>
      <c r="O33" s="203">
        <f>O34</f>
        <v>0</v>
      </c>
      <c r="P33" s="217">
        <f t="shared" si="0"/>
        <v>0</v>
      </c>
    </row>
    <row r="34" spans="1:16" ht="38.25" customHeight="1">
      <c r="A34" s="18" t="s">
        <v>329</v>
      </c>
      <c r="B34" s="134">
        <v>12</v>
      </c>
      <c r="C34" s="134">
        <v>1</v>
      </c>
      <c r="D34" s="134">
        <v>41</v>
      </c>
      <c r="E34" s="134">
        <v>812</v>
      </c>
      <c r="F34" s="134" t="s">
        <v>17</v>
      </c>
      <c r="G34" s="134" t="s">
        <v>15</v>
      </c>
      <c r="H34" s="134" t="s">
        <v>228</v>
      </c>
      <c r="I34" s="135">
        <v>522</v>
      </c>
      <c r="J34" s="179" t="s">
        <v>330</v>
      </c>
      <c r="K34" s="179" t="s">
        <v>331</v>
      </c>
      <c r="L34" s="179" t="s">
        <v>332</v>
      </c>
      <c r="M34" s="207">
        <v>6650000</v>
      </c>
      <c r="N34" s="200"/>
      <c r="O34" s="200"/>
      <c r="P34" s="216">
        <f t="shared" si="0"/>
        <v>0</v>
      </c>
    </row>
    <row r="35" spans="1:16" ht="20.25" customHeight="1">
      <c r="A35" s="133" t="s">
        <v>231</v>
      </c>
      <c r="B35" s="134"/>
      <c r="C35" s="134"/>
      <c r="D35" s="134"/>
      <c r="E35" s="134"/>
      <c r="F35" s="134"/>
      <c r="G35" s="134"/>
      <c r="H35" s="134"/>
      <c r="I35" s="135"/>
      <c r="J35" s="96"/>
      <c r="K35" s="96"/>
      <c r="L35" s="96"/>
      <c r="M35" s="203">
        <f>M36</f>
        <v>3420000</v>
      </c>
      <c r="N35" s="203">
        <f>N36</f>
        <v>0</v>
      </c>
      <c r="O35" s="203">
        <f>O36</f>
        <v>0</v>
      </c>
      <c r="P35" s="217">
        <f t="shared" si="0"/>
        <v>0</v>
      </c>
    </row>
    <row r="36" spans="1:16" ht="38.25" customHeight="1">
      <c r="A36" s="18" t="s">
        <v>333</v>
      </c>
      <c r="B36" s="134">
        <v>12</v>
      </c>
      <c r="C36" s="134">
        <v>1</v>
      </c>
      <c r="D36" s="134">
        <v>41</v>
      </c>
      <c r="E36" s="134">
        <v>812</v>
      </c>
      <c r="F36" s="134" t="s">
        <v>17</v>
      </c>
      <c r="G36" s="134" t="s">
        <v>15</v>
      </c>
      <c r="H36" s="134" t="s">
        <v>228</v>
      </c>
      <c r="I36" s="135">
        <v>522</v>
      </c>
      <c r="J36" s="173" t="s">
        <v>334</v>
      </c>
      <c r="K36" s="173" t="s">
        <v>335</v>
      </c>
      <c r="L36" s="173" t="s">
        <v>233</v>
      </c>
      <c r="M36" s="207">
        <v>3420000</v>
      </c>
      <c r="N36" s="200"/>
      <c r="O36" s="200"/>
      <c r="P36" s="216">
        <f t="shared" si="0"/>
        <v>0</v>
      </c>
    </row>
    <row r="37" spans="1:16" ht="24.75" customHeight="1">
      <c r="A37" s="189" t="s">
        <v>73</v>
      </c>
      <c r="B37" s="134"/>
      <c r="C37" s="134"/>
      <c r="D37" s="134"/>
      <c r="E37" s="134"/>
      <c r="F37" s="134"/>
      <c r="G37" s="134"/>
      <c r="H37" s="134"/>
      <c r="I37" s="135"/>
      <c r="J37" s="96"/>
      <c r="K37" s="96"/>
      <c r="L37" s="96"/>
      <c r="M37" s="203">
        <f>M38</f>
        <v>4422250</v>
      </c>
      <c r="N37" s="203">
        <f>N38</f>
        <v>0</v>
      </c>
      <c r="O37" s="203">
        <f>O38</f>
        <v>0</v>
      </c>
      <c r="P37" s="217">
        <f t="shared" si="0"/>
        <v>0</v>
      </c>
    </row>
    <row r="38" spans="1:16" ht="39.75" customHeight="1">
      <c r="A38" s="18" t="s">
        <v>336</v>
      </c>
      <c r="B38" s="134">
        <v>12</v>
      </c>
      <c r="C38" s="134">
        <v>1</v>
      </c>
      <c r="D38" s="134">
        <v>41</v>
      </c>
      <c r="E38" s="134">
        <v>812</v>
      </c>
      <c r="F38" s="134" t="s">
        <v>17</v>
      </c>
      <c r="G38" s="134" t="s">
        <v>15</v>
      </c>
      <c r="H38" s="134" t="s">
        <v>228</v>
      </c>
      <c r="I38" s="135">
        <v>522</v>
      </c>
      <c r="J38" s="173" t="s">
        <v>337</v>
      </c>
      <c r="K38" s="173" t="s">
        <v>338</v>
      </c>
      <c r="L38" s="173" t="s">
        <v>233</v>
      </c>
      <c r="M38" s="207">
        <v>4422250</v>
      </c>
      <c r="N38" s="200"/>
      <c r="O38" s="200"/>
      <c r="P38" s="216">
        <f t="shared" si="0"/>
        <v>0</v>
      </c>
    </row>
    <row r="39" spans="1:16" ht="22.5" customHeight="1">
      <c r="A39" s="190" t="s">
        <v>66</v>
      </c>
      <c r="B39" s="134"/>
      <c r="C39" s="134"/>
      <c r="D39" s="134"/>
      <c r="E39" s="134"/>
      <c r="F39" s="134"/>
      <c r="G39" s="134"/>
      <c r="H39" s="134"/>
      <c r="I39" s="135"/>
      <c r="J39" s="96"/>
      <c r="K39" s="96"/>
      <c r="L39" s="96"/>
      <c r="M39" s="203">
        <f>M40</f>
        <v>4106850</v>
      </c>
      <c r="N39" s="203">
        <f>N40</f>
        <v>0</v>
      </c>
      <c r="O39" s="203">
        <f>O40</f>
        <v>0</v>
      </c>
      <c r="P39" s="217">
        <f t="shared" si="0"/>
        <v>0</v>
      </c>
    </row>
    <row r="40" spans="1:16" ht="37.5" customHeight="1">
      <c r="A40" s="18" t="s">
        <v>339</v>
      </c>
      <c r="B40" s="134">
        <v>12</v>
      </c>
      <c r="C40" s="134">
        <v>1</v>
      </c>
      <c r="D40" s="134">
        <v>41</v>
      </c>
      <c r="E40" s="134">
        <v>812</v>
      </c>
      <c r="F40" s="134" t="s">
        <v>17</v>
      </c>
      <c r="G40" s="134" t="s">
        <v>15</v>
      </c>
      <c r="H40" s="134" t="s">
        <v>228</v>
      </c>
      <c r="I40" s="135">
        <v>522</v>
      </c>
      <c r="J40" s="173" t="s">
        <v>340</v>
      </c>
      <c r="K40" s="173">
        <v>1</v>
      </c>
      <c r="L40" s="173" t="s">
        <v>233</v>
      </c>
      <c r="M40" s="207">
        <v>4106850</v>
      </c>
      <c r="N40" s="200"/>
      <c r="O40" s="200"/>
      <c r="P40" s="216">
        <f t="shared" si="0"/>
        <v>0</v>
      </c>
    </row>
    <row r="41" spans="1:16" ht="28.5" customHeight="1">
      <c r="A41" s="133" t="s">
        <v>61</v>
      </c>
      <c r="B41" s="134"/>
      <c r="C41" s="134"/>
      <c r="D41" s="134"/>
      <c r="E41" s="134"/>
      <c r="F41" s="134"/>
      <c r="G41" s="134"/>
      <c r="H41" s="134"/>
      <c r="I41" s="135"/>
      <c r="J41" s="96"/>
      <c r="K41" s="96"/>
      <c r="L41" s="96"/>
      <c r="M41" s="203">
        <f>M42</f>
        <v>4010624</v>
      </c>
      <c r="N41" s="203">
        <f>N42</f>
        <v>0</v>
      </c>
      <c r="O41" s="203">
        <f>O42</f>
        <v>0</v>
      </c>
      <c r="P41" s="217">
        <f t="shared" si="0"/>
        <v>0</v>
      </c>
    </row>
    <row r="42" spans="1:16" ht="48.75" customHeight="1">
      <c r="A42" s="51" t="s">
        <v>341</v>
      </c>
      <c r="B42" s="134">
        <v>12</v>
      </c>
      <c r="C42" s="134">
        <v>1</v>
      </c>
      <c r="D42" s="134">
        <v>41</v>
      </c>
      <c r="E42" s="134">
        <v>812</v>
      </c>
      <c r="F42" s="134" t="s">
        <v>17</v>
      </c>
      <c r="G42" s="134" t="s">
        <v>15</v>
      </c>
      <c r="H42" s="134" t="s">
        <v>228</v>
      </c>
      <c r="I42" s="135">
        <v>522</v>
      </c>
      <c r="J42" s="173" t="s">
        <v>340</v>
      </c>
      <c r="K42" s="173">
        <v>1</v>
      </c>
      <c r="L42" s="173" t="s">
        <v>233</v>
      </c>
      <c r="M42" s="207">
        <v>4010624</v>
      </c>
      <c r="N42" s="200"/>
      <c r="O42" s="200"/>
      <c r="P42" s="216">
        <f t="shared" si="0"/>
        <v>0</v>
      </c>
    </row>
    <row r="43" spans="1:16" s="113" customFormat="1" ht="23.25" customHeight="1">
      <c r="A43" s="133" t="s">
        <v>232</v>
      </c>
      <c r="B43" s="134"/>
      <c r="C43" s="134"/>
      <c r="D43" s="134"/>
      <c r="E43" s="134"/>
      <c r="F43" s="134"/>
      <c r="G43" s="134"/>
      <c r="H43" s="134"/>
      <c r="I43" s="135"/>
      <c r="J43" s="173"/>
      <c r="K43" s="173"/>
      <c r="L43" s="173"/>
      <c r="M43" s="203">
        <f>M44</f>
        <v>2432000</v>
      </c>
      <c r="N43" s="203">
        <f>N44</f>
        <v>0</v>
      </c>
      <c r="O43" s="203">
        <f>O44</f>
        <v>0</v>
      </c>
      <c r="P43" s="217">
        <f t="shared" si="0"/>
        <v>0</v>
      </c>
    </row>
    <row r="44" spans="1:16" s="113" customFormat="1" ht="33" customHeight="1">
      <c r="A44" s="181" t="s">
        <v>342</v>
      </c>
      <c r="B44" s="134">
        <v>12</v>
      </c>
      <c r="C44" s="134">
        <v>1</v>
      </c>
      <c r="D44" s="134">
        <v>41</v>
      </c>
      <c r="E44" s="134">
        <v>812</v>
      </c>
      <c r="F44" s="134" t="s">
        <v>17</v>
      </c>
      <c r="G44" s="134" t="s">
        <v>15</v>
      </c>
      <c r="H44" s="134" t="s">
        <v>228</v>
      </c>
      <c r="I44" s="135">
        <v>522</v>
      </c>
      <c r="J44" s="173" t="s">
        <v>352</v>
      </c>
      <c r="K44" s="173">
        <v>3.2</v>
      </c>
      <c r="L44" s="173" t="s">
        <v>233</v>
      </c>
      <c r="M44" s="208">
        <v>2432000</v>
      </c>
      <c r="N44" s="200"/>
      <c r="O44" s="200"/>
      <c r="P44" s="216">
        <f t="shared" si="0"/>
        <v>0</v>
      </c>
    </row>
    <row r="45" spans="1:16" s="113" customFormat="1" ht="18" customHeight="1">
      <c r="A45" s="133" t="s">
        <v>139</v>
      </c>
      <c r="B45" s="134"/>
      <c r="C45" s="134"/>
      <c r="D45" s="134"/>
      <c r="E45" s="134"/>
      <c r="F45" s="134"/>
      <c r="G45" s="134"/>
      <c r="H45" s="134"/>
      <c r="I45" s="135"/>
      <c r="J45" s="173"/>
      <c r="K45" s="173"/>
      <c r="L45" s="173"/>
      <c r="M45" s="203">
        <f>M46</f>
        <v>4071339</v>
      </c>
      <c r="N45" s="203">
        <f>N46</f>
        <v>0</v>
      </c>
      <c r="O45" s="203">
        <f>O46</f>
        <v>0</v>
      </c>
      <c r="P45" s="217">
        <f t="shared" si="0"/>
        <v>0</v>
      </c>
    </row>
    <row r="46" spans="1:16" s="113" customFormat="1" ht="38.25" customHeight="1">
      <c r="A46" s="181" t="s">
        <v>343</v>
      </c>
      <c r="B46" s="134">
        <v>12</v>
      </c>
      <c r="C46" s="134">
        <v>1</v>
      </c>
      <c r="D46" s="134">
        <v>41</v>
      </c>
      <c r="E46" s="134">
        <v>812</v>
      </c>
      <c r="F46" s="134" t="s">
        <v>17</v>
      </c>
      <c r="G46" s="134" t="s">
        <v>15</v>
      </c>
      <c r="H46" s="134" t="s">
        <v>228</v>
      </c>
      <c r="I46" s="135">
        <v>522</v>
      </c>
      <c r="J46" s="173" t="s">
        <v>353</v>
      </c>
      <c r="K46" s="173" t="s">
        <v>354</v>
      </c>
      <c r="L46" s="173" t="s">
        <v>233</v>
      </c>
      <c r="M46" s="208">
        <v>4071339</v>
      </c>
      <c r="N46" s="200"/>
      <c r="O46" s="200"/>
      <c r="P46" s="216">
        <f t="shared" si="0"/>
        <v>0</v>
      </c>
    </row>
    <row r="47" spans="1:16" s="113" customFormat="1" ht="21.75" customHeight="1">
      <c r="A47" s="133" t="s">
        <v>88</v>
      </c>
      <c r="B47" s="134"/>
      <c r="C47" s="134"/>
      <c r="D47" s="134"/>
      <c r="E47" s="134"/>
      <c r="F47" s="134"/>
      <c r="G47" s="134"/>
      <c r="H47" s="134"/>
      <c r="I47" s="135"/>
      <c r="J47" s="173"/>
      <c r="K47" s="173"/>
      <c r="L47" s="173"/>
      <c r="M47" s="203">
        <f>M48+M49</f>
        <v>893000</v>
      </c>
      <c r="N47" s="203">
        <f>N48+N49</f>
        <v>0</v>
      </c>
      <c r="O47" s="203">
        <f>O48+O49</f>
        <v>0</v>
      </c>
      <c r="P47" s="217">
        <f t="shared" si="0"/>
        <v>0</v>
      </c>
    </row>
    <row r="48" spans="1:16" s="113" customFormat="1" ht="34.5" customHeight="1">
      <c r="A48" s="81" t="s">
        <v>344</v>
      </c>
      <c r="B48" s="134">
        <v>12</v>
      </c>
      <c r="C48" s="134">
        <v>1</v>
      </c>
      <c r="D48" s="134">
        <v>41</v>
      </c>
      <c r="E48" s="134">
        <v>812</v>
      </c>
      <c r="F48" s="134" t="s">
        <v>17</v>
      </c>
      <c r="G48" s="134" t="s">
        <v>15</v>
      </c>
      <c r="H48" s="134" t="s">
        <v>228</v>
      </c>
      <c r="I48" s="135">
        <v>522</v>
      </c>
      <c r="J48" s="173" t="s">
        <v>352</v>
      </c>
      <c r="K48" s="173">
        <v>1.2</v>
      </c>
      <c r="L48" s="173" t="s">
        <v>233</v>
      </c>
      <c r="M48" s="208">
        <v>494000</v>
      </c>
      <c r="N48" s="200"/>
      <c r="O48" s="200"/>
      <c r="P48" s="216">
        <f t="shared" si="0"/>
        <v>0</v>
      </c>
    </row>
    <row r="49" spans="1:16" s="113" customFormat="1" ht="36.75" customHeight="1">
      <c r="A49" s="182" t="s">
        <v>345</v>
      </c>
      <c r="B49" s="134">
        <v>12</v>
      </c>
      <c r="C49" s="134">
        <v>1</v>
      </c>
      <c r="D49" s="134">
        <v>41</v>
      </c>
      <c r="E49" s="134">
        <v>812</v>
      </c>
      <c r="F49" s="134" t="s">
        <v>17</v>
      </c>
      <c r="G49" s="134" t="s">
        <v>15</v>
      </c>
      <c r="H49" s="134" t="s">
        <v>228</v>
      </c>
      <c r="I49" s="135">
        <v>522</v>
      </c>
      <c r="J49" s="173" t="s">
        <v>352</v>
      </c>
      <c r="K49" s="173">
        <v>0.8</v>
      </c>
      <c r="L49" s="173" t="s">
        <v>233</v>
      </c>
      <c r="M49" s="208">
        <v>399000</v>
      </c>
      <c r="N49" s="200"/>
      <c r="O49" s="200"/>
      <c r="P49" s="216">
        <f t="shared" si="0"/>
        <v>0</v>
      </c>
    </row>
    <row r="50" spans="1:16" s="113" customFormat="1" ht="18.75" customHeight="1">
      <c r="A50" s="183" t="s">
        <v>346</v>
      </c>
      <c r="B50" s="134"/>
      <c r="C50" s="134"/>
      <c r="D50" s="134"/>
      <c r="E50" s="134"/>
      <c r="F50" s="134"/>
      <c r="G50" s="134"/>
      <c r="H50" s="134"/>
      <c r="I50" s="135"/>
      <c r="J50" s="173"/>
      <c r="K50" s="173"/>
      <c r="L50" s="173"/>
      <c r="M50" s="203">
        <f>M51</f>
        <v>12641347</v>
      </c>
      <c r="N50" s="203">
        <f>N51</f>
        <v>0</v>
      </c>
      <c r="O50" s="203">
        <f>O51</f>
        <v>0</v>
      </c>
      <c r="P50" s="217">
        <f t="shared" si="0"/>
        <v>0</v>
      </c>
    </row>
    <row r="51" spans="1:16" s="113" customFormat="1" ht="36.75" customHeight="1">
      <c r="A51" s="184" t="s">
        <v>347</v>
      </c>
      <c r="B51" s="134">
        <v>12</v>
      </c>
      <c r="C51" s="134">
        <v>1</v>
      </c>
      <c r="D51" s="134">
        <v>41</v>
      </c>
      <c r="E51" s="134">
        <v>812</v>
      </c>
      <c r="F51" s="134" t="s">
        <v>17</v>
      </c>
      <c r="G51" s="134" t="s">
        <v>15</v>
      </c>
      <c r="H51" s="134" t="s">
        <v>228</v>
      </c>
      <c r="I51" s="135">
        <v>522</v>
      </c>
      <c r="J51" s="173" t="s">
        <v>355</v>
      </c>
      <c r="K51" s="173">
        <v>1</v>
      </c>
      <c r="L51" s="173" t="s">
        <v>233</v>
      </c>
      <c r="M51" s="208">
        <v>12641347</v>
      </c>
      <c r="N51" s="200"/>
      <c r="O51" s="200"/>
      <c r="P51" s="216">
        <f t="shared" si="0"/>
        <v>0</v>
      </c>
    </row>
    <row r="52" spans="1:16" s="113" customFormat="1" ht="20.25" customHeight="1">
      <c r="A52" s="133" t="s">
        <v>348</v>
      </c>
      <c r="B52" s="134"/>
      <c r="C52" s="134"/>
      <c r="D52" s="134"/>
      <c r="E52" s="134"/>
      <c r="F52" s="134"/>
      <c r="G52" s="134"/>
      <c r="H52" s="134"/>
      <c r="I52" s="135"/>
      <c r="J52" s="173"/>
      <c r="K52" s="173"/>
      <c r="L52" s="173"/>
      <c r="M52" s="203">
        <f>M53</f>
        <v>3800000</v>
      </c>
      <c r="N52" s="203">
        <f>N53</f>
        <v>0</v>
      </c>
      <c r="O52" s="203">
        <f>O53</f>
        <v>0</v>
      </c>
      <c r="P52" s="217">
        <f t="shared" si="0"/>
        <v>0</v>
      </c>
    </row>
    <row r="53" spans="1:16" s="113" customFormat="1" ht="35.25" customHeight="1">
      <c r="A53" s="181" t="s">
        <v>349</v>
      </c>
      <c r="B53" s="134">
        <v>12</v>
      </c>
      <c r="C53" s="134">
        <v>1</v>
      </c>
      <c r="D53" s="134">
        <v>41</v>
      </c>
      <c r="E53" s="134">
        <v>812</v>
      </c>
      <c r="F53" s="134" t="s">
        <v>17</v>
      </c>
      <c r="G53" s="134" t="s">
        <v>15</v>
      </c>
      <c r="H53" s="134" t="s">
        <v>228</v>
      </c>
      <c r="I53" s="135">
        <v>522</v>
      </c>
      <c r="J53" s="173" t="s">
        <v>356</v>
      </c>
      <c r="K53" s="173" t="s">
        <v>357</v>
      </c>
      <c r="L53" s="173" t="s">
        <v>233</v>
      </c>
      <c r="M53" s="208">
        <v>3800000</v>
      </c>
      <c r="N53" s="200"/>
      <c r="O53" s="200"/>
      <c r="P53" s="216">
        <f t="shared" si="0"/>
        <v>0</v>
      </c>
    </row>
    <row r="54" spans="1:16" s="113" customFormat="1" ht="19.5" customHeight="1">
      <c r="A54" s="133" t="s">
        <v>67</v>
      </c>
      <c r="B54" s="134"/>
      <c r="C54" s="134"/>
      <c r="D54" s="134"/>
      <c r="E54" s="134"/>
      <c r="F54" s="134"/>
      <c r="G54" s="134"/>
      <c r="H54" s="134"/>
      <c r="I54" s="135"/>
      <c r="J54" s="173"/>
      <c r="K54" s="173"/>
      <c r="L54" s="173"/>
      <c r="M54" s="203">
        <f>M55</f>
        <v>2472090</v>
      </c>
      <c r="N54" s="203">
        <f>N55</f>
        <v>0</v>
      </c>
      <c r="O54" s="203">
        <f>O55</f>
        <v>0</v>
      </c>
      <c r="P54" s="217">
        <f t="shared" si="0"/>
        <v>0</v>
      </c>
    </row>
    <row r="55" spans="1:16" s="113" customFormat="1" ht="37.5" customHeight="1">
      <c r="A55" s="181" t="s">
        <v>350</v>
      </c>
      <c r="B55" s="134">
        <v>12</v>
      </c>
      <c r="C55" s="134">
        <v>1</v>
      </c>
      <c r="D55" s="134">
        <v>41</v>
      </c>
      <c r="E55" s="134">
        <v>812</v>
      </c>
      <c r="F55" s="134" t="s">
        <v>17</v>
      </c>
      <c r="G55" s="134" t="s">
        <v>15</v>
      </c>
      <c r="H55" s="134" t="s">
        <v>228</v>
      </c>
      <c r="I55" s="135">
        <v>522</v>
      </c>
      <c r="J55" s="173" t="s">
        <v>358</v>
      </c>
      <c r="K55" s="173">
        <v>4</v>
      </c>
      <c r="L55" s="173" t="s">
        <v>233</v>
      </c>
      <c r="M55" s="208">
        <v>2472090</v>
      </c>
      <c r="N55" s="200"/>
      <c r="O55" s="200"/>
      <c r="P55" s="216">
        <f t="shared" si="0"/>
        <v>0</v>
      </c>
    </row>
    <row r="56" spans="1:16" s="113" customFormat="1" ht="19.5" customHeight="1">
      <c r="A56" s="133" t="s">
        <v>91</v>
      </c>
      <c r="B56" s="134"/>
      <c r="C56" s="134"/>
      <c r="D56" s="134"/>
      <c r="E56" s="134"/>
      <c r="F56" s="134"/>
      <c r="G56" s="134"/>
      <c r="H56" s="134"/>
      <c r="I56" s="135"/>
      <c r="J56" s="173"/>
      <c r="K56" s="173"/>
      <c r="L56" s="173"/>
      <c r="M56" s="203">
        <f>M57</f>
        <v>955600</v>
      </c>
      <c r="N56" s="203">
        <f>N57</f>
        <v>0</v>
      </c>
      <c r="O56" s="203">
        <f>O57</f>
        <v>0</v>
      </c>
      <c r="P56" s="217">
        <f t="shared" si="0"/>
        <v>0</v>
      </c>
    </row>
    <row r="57" spans="1:16" s="113" customFormat="1" ht="36.75" customHeight="1">
      <c r="A57" s="181" t="s">
        <v>351</v>
      </c>
      <c r="B57" s="134">
        <v>12</v>
      </c>
      <c r="C57" s="134">
        <v>1</v>
      </c>
      <c r="D57" s="134">
        <v>41</v>
      </c>
      <c r="E57" s="134">
        <v>812</v>
      </c>
      <c r="F57" s="134" t="s">
        <v>17</v>
      </c>
      <c r="G57" s="134" t="s">
        <v>15</v>
      </c>
      <c r="H57" s="134" t="s">
        <v>228</v>
      </c>
      <c r="I57" s="135">
        <v>522</v>
      </c>
      <c r="J57" s="173" t="s">
        <v>359</v>
      </c>
      <c r="K57" s="173">
        <v>1</v>
      </c>
      <c r="L57" s="173" t="s">
        <v>233</v>
      </c>
      <c r="M57" s="208">
        <v>955600</v>
      </c>
      <c r="N57" s="200"/>
      <c r="O57" s="200"/>
      <c r="P57" s="216">
        <f t="shared" si="0"/>
        <v>0</v>
      </c>
    </row>
    <row r="58" spans="1:16" s="113" customFormat="1" ht="21.75" customHeight="1">
      <c r="A58" s="39" t="s">
        <v>286</v>
      </c>
      <c r="B58" s="153" t="s">
        <v>287</v>
      </c>
      <c r="C58" s="153">
        <v>0</v>
      </c>
      <c r="D58" s="153"/>
      <c r="E58" s="153"/>
      <c r="F58" s="153"/>
      <c r="G58" s="153"/>
      <c r="H58" s="153"/>
      <c r="I58" s="155"/>
      <c r="J58" s="96"/>
      <c r="K58" s="96"/>
      <c r="L58" s="96"/>
      <c r="M58" s="203">
        <f aca="true" t="shared" si="3" ref="M58:O65">M59</f>
        <v>2600000</v>
      </c>
      <c r="N58" s="203">
        <f t="shared" si="3"/>
        <v>0</v>
      </c>
      <c r="O58" s="203">
        <f t="shared" si="3"/>
        <v>0</v>
      </c>
      <c r="P58" s="217">
        <f t="shared" si="0"/>
        <v>0</v>
      </c>
    </row>
    <row r="59" spans="1:16" s="113" customFormat="1" ht="21.75" customHeight="1">
      <c r="A59" s="39" t="s">
        <v>288</v>
      </c>
      <c r="B59" s="153">
        <v>14</v>
      </c>
      <c r="C59" s="153">
        <v>0</v>
      </c>
      <c r="D59" s="153">
        <v>18</v>
      </c>
      <c r="E59" s="153"/>
      <c r="F59" s="153"/>
      <c r="G59" s="153"/>
      <c r="H59" s="153"/>
      <c r="I59" s="155"/>
      <c r="J59" s="96"/>
      <c r="K59" s="96"/>
      <c r="L59" s="96"/>
      <c r="M59" s="203">
        <f t="shared" si="3"/>
        <v>2600000</v>
      </c>
      <c r="N59" s="203">
        <f t="shared" si="3"/>
        <v>0</v>
      </c>
      <c r="O59" s="203">
        <f t="shared" si="3"/>
        <v>0</v>
      </c>
      <c r="P59" s="217">
        <f t="shared" si="0"/>
        <v>0</v>
      </c>
    </row>
    <row r="60" spans="1:16" s="113" customFormat="1" ht="20.25" customHeight="1">
      <c r="A60" s="39" t="s">
        <v>25</v>
      </c>
      <c r="B60" s="153">
        <v>14</v>
      </c>
      <c r="C60" s="153">
        <v>0</v>
      </c>
      <c r="D60" s="153">
        <v>18</v>
      </c>
      <c r="E60" s="153">
        <v>819</v>
      </c>
      <c r="F60" s="153"/>
      <c r="G60" s="153"/>
      <c r="H60" s="153"/>
      <c r="I60" s="155"/>
      <c r="J60" s="96"/>
      <c r="K60" s="96"/>
      <c r="L60" s="96"/>
      <c r="M60" s="203">
        <f t="shared" si="3"/>
        <v>2600000</v>
      </c>
      <c r="N60" s="203">
        <f t="shared" si="3"/>
        <v>0</v>
      </c>
      <c r="O60" s="203">
        <f t="shared" si="3"/>
        <v>0</v>
      </c>
      <c r="P60" s="217">
        <f t="shared" si="0"/>
        <v>0</v>
      </c>
    </row>
    <row r="61" spans="1:16" s="113" customFormat="1" ht="21.75" customHeight="1">
      <c r="A61" s="39" t="s">
        <v>289</v>
      </c>
      <c r="B61" s="153" t="s">
        <v>287</v>
      </c>
      <c r="C61" s="153">
        <v>0</v>
      </c>
      <c r="D61" s="153">
        <v>18</v>
      </c>
      <c r="E61" s="153" t="s">
        <v>26</v>
      </c>
      <c r="F61" s="153" t="s">
        <v>22</v>
      </c>
      <c r="G61" s="153" t="s">
        <v>0</v>
      </c>
      <c r="H61" s="153"/>
      <c r="I61" s="155"/>
      <c r="J61" s="96"/>
      <c r="K61" s="96"/>
      <c r="L61" s="96"/>
      <c r="M61" s="203">
        <f t="shared" si="3"/>
        <v>2600000</v>
      </c>
      <c r="N61" s="203">
        <f t="shared" si="3"/>
        <v>0</v>
      </c>
      <c r="O61" s="203">
        <f t="shared" si="3"/>
        <v>0</v>
      </c>
      <c r="P61" s="217">
        <f t="shared" si="0"/>
        <v>0</v>
      </c>
    </row>
    <row r="62" spans="1:16" s="113" customFormat="1" ht="24" customHeight="1">
      <c r="A62" s="39" t="s">
        <v>290</v>
      </c>
      <c r="B62" s="153">
        <v>14</v>
      </c>
      <c r="C62" s="153">
        <v>0</v>
      </c>
      <c r="D62" s="153">
        <v>18</v>
      </c>
      <c r="E62" s="153" t="s">
        <v>26</v>
      </c>
      <c r="F62" s="153" t="s">
        <v>22</v>
      </c>
      <c r="G62" s="153" t="s">
        <v>14</v>
      </c>
      <c r="H62" s="153"/>
      <c r="I62" s="155"/>
      <c r="J62" s="96"/>
      <c r="K62" s="96"/>
      <c r="L62" s="96"/>
      <c r="M62" s="203">
        <f t="shared" si="3"/>
        <v>2600000</v>
      </c>
      <c r="N62" s="203">
        <f t="shared" si="3"/>
        <v>0</v>
      </c>
      <c r="O62" s="203">
        <f t="shared" si="3"/>
        <v>0</v>
      </c>
      <c r="P62" s="217">
        <f t="shared" si="0"/>
        <v>0</v>
      </c>
    </row>
    <row r="63" spans="1:16" s="113" customFormat="1" ht="33.75" customHeight="1">
      <c r="A63" s="53" t="s">
        <v>75</v>
      </c>
      <c r="B63" s="153" t="s">
        <v>287</v>
      </c>
      <c r="C63" s="153">
        <v>0</v>
      </c>
      <c r="D63" s="153">
        <v>18</v>
      </c>
      <c r="E63" s="153" t="s">
        <v>26</v>
      </c>
      <c r="F63" s="153" t="s">
        <v>22</v>
      </c>
      <c r="G63" s="153" t="s">
        <v>14</v>
      </c>
      <c r="H63" s="153">
        <v>11270</v>
      </c>
      <c r="I63" s="155" t="s">
        <v>0</v>
      </c>
      <c r="J63" s="96"/>
      <c r="K63" s="96"/>
      <c r="L63" s="96"/>
      <c r="M63" s="203">
        <f t="shared" si="3"/>
        <v>2600000</v>
      </c>
      <c r="N63" s="203">
        <f t="shared" si="3"/>
        <v>0</v>
      </c>
      <c r="O63" s="203">
        <f t="shared" si="3"/>
        <v>0</v>
      </c>
      <c r="P63" s="217">
        <f t="shared" si="0"/>
        <v>0</v>
      </c>
    </row>
    <row r="64" spans="1:16" s="113" customFormat="1" ht="33.75" customHeight="1">
      <c r="A64" s="53" t="s">
        <v>71</v>
      </c>
      <c r="B64" s="153" t="s">
        <v>287</v>
      </c>
      <c r="C64" s="153">
        <v>0</v>
      </c>
      <c r="D64" s="153">
        <v>18</v>
      </c>
      <c r="E64" s="153" t="s">
        <v>26</v>
      </c>
      <c r="F64" s="153" t="s">
        <v>22</v>
      </c>
      <c r="G64" s="153" t="s">
        <v>14</v>
      </c>
      <c r="H64" s="153">
        <v>11270</v>
      </c>
      <c r="I64" s="155" t="s">
        <v>72</v>
      </c>
      <c r="J64" s="96"/>
      <c r="K64" s="96"/>
      <c r="L64" s="96"/>
      <c r="M64" s="203">
        <f t="shared" si="3"/>
        <v>2600000</v>
      </c>
      <c r="N64" s="203">
        <f t="shared" si="3"/>
        <v>0</v>
      </c>
      <c r="O64" s="203">
        <f t="shared" si="3"/>
        <v>0</v>
      </c>
      <c r="P64" s="217">
        <f t="shared" si="0"/>
        <v>0</v>
      </c>
    </row>
    <row r="65" spans="1:16" s="113" customFormat="1" ht="15.75" customHeight="1">
      <c r="A65" s="53" t="s">
        <v>73</v>
      </c>
      <c r="B65" s="134"/>
      <c r="C65" s="134"/>
      <c r="D65" s="134"/>
      <c r="E65" s="134"/>
      <c r="F65" s="134"/>
      <c r="G65" s="134"/>
      <c r="H65" s="134"/>
      <c r="I65" s="135"/>
      <c r="J65" s="96"/>
      <c r="K65" s="96"/>
      <c r="L65" s="96"/>
      <c r="M65" s="203">
        <f t="shared" si="3"/>
        <v>2600000</v>
      </c>
      <c r="N65" s="203">
        <f t="shared" si="3"/>
        <v>0</v>
      </c>
      <c r="O65" s="203">
        <f t="shared" si="3"/>
        <v>0</v>
      </c>
      <c r="P65" s="217">
        <f t="shared" si="0"/>
        <v>0</v>
      </c>
    </row>
    <row r="66" spans="1:16" ht="36" customHeight="1">
      <c r="A66" s="21" t="s">
        <v>291</v>
      </c>
      <c r="B66" s="4" t="s">
        <v>287</v>
      </c>
      <c r="C66" s="4">
        <v>0</v>
      </c>
      <c r="D66" s="4">
        <v>18</v>
      </c>
      <c r="E66" s="9" t="s">
        <v>26</v>
      </c>
      <c r="F66" s="9" t="s">
        <v>22</v>
      </c>
      <c r="G66" s="9" t="s">
        <v>14</v>
      </c>
      <c r="H66" s="9">
        <v>11270</v>
      </c>
      <c r="I66" s="9" t="s">
        <v>72</v>
      </c>
      <c r="J66" s="33" t="s">
        <v>86</v>
      </c>
      <c r="K66" s="32">
        <v>2803.3</v>
      </c>
      <c r="L66" s="103">
        <v>2017</v>
      </c>
      <c r="M66" s="209">
        <v>2600000</v>
      </c>
      <c r="N66" s="200"/>
      <c r="O66" s="200"/>
      <c r="P66" s="216">
        <f t="shared" si="0"/>
        <v>0</v>
      </c>
    </row>
    <row r="67" spans="1:16" s="113" customFormat="1" ht="36" customHeight="1">
      <c r="A67" s="26" t="s">
        <v>301</v>
      </c>
      <c r="B67" s="4">
        <v>15</v>
      </c>
      <c r="C67" s="4">
        <v>0</v>
      </c>
      <c r="D67" s="4"/>
      <c r="E67" s="9"/>
      <c r="F67" s="9"/>
      <c r="G67" s="9"/>
      <c r="H67" s="9"/>
      <c r="I67" s="9"/>
      <c r="J67" s="33"/>
      <c r="K67" s="32"/>
      <c r="L67" s="96"/>
      <c r="M67" s="206">
        <f>M68</f>
        <v>45609403</v>
      </c>
      <c r="N67" s="206">
        <f>N68</f>
        <v>0</v>
      </c>
      <c r="O67" s="206">
        <f>O68</f>
        <v>0</v>
      </c>
      <c r="P67" s="217">
        <f t="shared" si="0"/>
        <v>0</v>
      </c>
    </row>
    <row r="68" spans="1:16" ht="20.25" customHeight="1">
      <c r="A68" s="38" t="s">
        <v>104</v>
      </c>
      <c r="B68" s="12">
        <v>15</v>
      </c>
      <c r="C68" s="12">
        <v>0</v>
      </c>
      <c r="D68" s="12">
        <v>12</v>
      </c>
      <c r="E68" s="9"/>
      <c r="F68" s="9"/>
      <c r="G68" s="9"/>
      <c r="H68" s="9"/>
      <c r="I68" s="9"/>
      <c r="J68" s="33"/>
      <c r="K68" s="32"/>
      <c r="L68" s="96"/>
      <c r="M68" s="206">
        <f>M69+M76</f>
        <v>45609403</v>
      </c>
      <c r="N68" s="206">
        <f>N69+N76</f>
        <v>0</v>
      </c>
      <c r="O68" s="206">
        <f>O69+O76</f>
        <v>0</v>
      </c>
      <c r="P68" s="217">
        <f t="shared" si="0"/>
        <v>0</v>
      </c>
    </row>
    <row r="69" spans="1:16" ht="30" customHeight="1">
      <c r="A69" s="26" t="s">
        <v>25</v>
      </c>
      <c r="B69" s="4">
        <v>15</v>
      </c>
      <c r="C69" s="4">
        <v>0</v>
      </c>
      <c r="D69" s="12">
        <v>12</v>
      </c>
      <c r="E69" s="4">
        <v>819</v>
      </c>
      <c r="F69" s="9"/>
      <c r="G69" s="9"/>
      <c r="H69" s="9"/>
      <c r="I69" s="9"/>
      <c r="J69" s="33"/>
      <c r="K69" s="32"/>
      <c r="L69" s="96"/>
      <c r="M69" s="206">
        <f aca="true" t="shared" si="4" ref="M69:O74">M70</f>
        <v>14609403</v>
      </c>
      <c r="N69" s="206">
        <f t="shared" si="4"/>
        <v>0</v>
      </c>
      <c r="O69" s="206">
        <f t="shared" si="4"/>
        <v>0</v>
      </c>
      <c r="P69" s="217">
        <f t="shared" si="0"/>
        <v>0</v>
      </c>
    </row>
    <row r="70" spans="1:16" ht="29.25" customHeight="1">
      <c r="A70" s="26" t="s">
        <v>32</v>
      </c>
      <c r="B70" s="4" t="s">
        <v>31</v>
      </c>
      <c r="C70" s="4">
        <v>0</v>
      </c>
      <c r="D70" s="12">
        <v>12</v>
      </c>
      <c r="E70" s="4" t="s">
        <v>26</v>
      </c>
      <c r="F70" s="4" t="s">
        <v>19</v>
      </c>
      <c r="G70" s="4" t="s">
        <v>0</v>
      </c>
      <c r="H70" s="60"/>
      <c r="I70" s="60"/>
      <c r="J70" s="33"/>
      <c r="K70" s="32"/>
      <c r="L70" s="96"/>
      <c r="M70" s="206">
        <f t="shared" si="4"/>
        <v>14609403</v>
      </c>
      <c r="N70" s="206">
        <f t="shared" si="4"/>
        <v>0</v>
      </c>
      <c r="O70" s="206">
        <f t="shared" si="4"/>
        <v>0</v>
      </c>
      <c r="P70" s="217">
        <f t="shared" si="0"/>
        <v>0</v>
      </c>
    </row>
    <row r="71" spans="1:16" ht="24" customHeight="1">
      <c r="A71" s="26" t="s">
        <v>33</v>
      </c>
      <c r="B71" s="4" t="s">
        <v>31</v>
      </c>
      <c r="C71" s="4">
        <v>0</v>
      </c>
      <c r="D71" s="12">
        <v>12</v>
      </c>
      <c r="E71" s="4" t="s">
        <v>26</v>
      </c>
      <c r="F71" s="4" t="s">
        <v>19</v>
      </c>
      <c r="G71" s="4" t="s">
        <v>14</v>
      </c>
      <c r="H71" s="60"/>
      <c r="I71" s="60"/>
      <c r="J71" s="96"/>
      <c r="K71" s="96"/>
      <c r="L71" s="96"/>
      <c r="M71" s="206">
        <f t="shared" si="4"/>
        <v>14609403</v>
      </c>
      <c r="N71" s="206">
        <f t="shared" si="4"/>
        <v>0</v>
      </c>
      <c r="O71" s="206">
        <f t="shared" si="4"/>
        <v>0</v>
      </c>
      <c r="P71" s="217">
        <f t="shared" si="0"/>
        <v>0</v>
      </c>
    </row>
    <row r="72" spans="1:16" ht="40.5" customHeight="1">
      <c r="A72" s="26" t="s">
        <v>75</v>
      </c>
      <c r="B72" s="4" t="s">
        <v>31</v>
      </c>
      <c r="C72" s="4">
        <v>0</v>
      </c>
      <c r="D72" s="12">
        <v>12</v>
      </c>
      <c r="E72" s="4" t="s">
        <v>26</v>
      </c>
      <c r="F72" s="4" t="s">
        <v>19</v>
      </c>
      <c r="G72" s="4" t="s">
        <v>14</v>
      </c>
      <c r="H72" s="91">
        <v>11270</v>
      </c>
      <c r="I72" s="91" t="s">
        <v>0</v>
      </c>
      <c r="J72" s="102"/>
      <c r="K72" s="102"/>
      <c r="L72" s="96"/>
      <c r="M72" s="206">
        <f t="shared" si="4"/>
        <v>14609403</v>
      </c>
      <c r="N72" s="206">
        <f t="shared" si="4"/>
        <v>0</v>
      </c>
      <c r="O72" s="206">
        <f t="shared" si="4"/>
        <v>0</v>
      </c>
      <c r="P72" s="217">
        <f t="shared" si="0"/>
        <v>0</v>
      </c>
    </row>
    <row r="73" spans="1:16" ht="36" customHeight="1">
      <c r="A73" s="26" t="s">
        <v>71</v>
      </c>
      <c r="B73" s="4" t="s">
        <v>31</v>
      </c>
      <c r="C73" s="4">
        <v>0</v>
      </c>
      <c r="D73" s="12">
        <v>12</v>
      </c>
      <c r="E73" s="4" t="s">
        <v>26</v>
      </c>
      <c r="F73" s="4" t="s">
        <v>19</v>
      </c>
      <c r="G73" s="4" t="s">
        <v>14</v>
      </c>
      <c r="H73" s="91">
        <v>11270</v>
      </c>
      <c r="I73" s="91" t="s">
        <v>72</v>
      </c>
      <c r="J73" s="102"/>
      <c r="K73" s="102"/>
      <c r="L73" s="96"/>
      <c r="M73" s="206">
        <f t="shared" si="4"/>
        <v>14609403</v>
      </c>
      <c r="N73" s="206">
        <f t="shared" si="4"/>
        <v>0</v>
      </c>
      <c r="O73" s="206">
        <f t="shared" si="4"/>
        <v>0</v>
      </c>
      <c r="P73" s="217">
        <f aca="true" t="shared" si="5" ref="P73:P136">O73/M73*100</f>
        <v>0</v>
      </c>
    </row>
    <row r="74" spans="1:16" ht="19.5" customHeight="1">
      <c r="A74" s="52" t="s">
        <v>65</v>
      </c>
      <c r="B74" s="9"/>
      <c r="C74" s="9"/>
      <c r="D74" s="9"/>
      <c r="E74" s="9"/>
      <c r="F74" s="9"/>
      <c r="G74" s="9"/>
      <c r="H74" s="60"/>
      <c r="I74" s="60"/>
      <c r="J74" s="96"/>
      <c r="K74" s="96"/>
      <c r="L74" s="96"/>
      <c r="M74" s="203">
        <f t="shared" si="4"/>
        <v>14609403</v>
      </c>
      <c r="N74" s="203">
        <f t="shared" si="4"/>
        <v>0</v>
      </c>
      <c r="O74" s="203">
        <f t="shared" si="4"/>
        <v>0</v>
      </c>
      <c r="P74" s="217">
        <f t="shared" si="5"/>
        <v>0</v>
      </c>
    </row>
    <row r="75" spans="1:16" ht="33.75" customHeight="1">
      <c r="A75" s="21" t="s">
        <v>135</v>
      </c>
      <c r="B75" s="9" t="s">
        <v>31</v>
      </c>
      <c r="C75" s="9">
        <v>0</v>
      </c>
      <c r="D75" s="9">
        <v>12</v>
      </c>
      <c r="E75" s="9" t="s">
        <v>26</v>
      </c>
      <c r="F75" s="9" t="s">
        <v>19</v>
      </c>
      <c r="G75" s="9" t="s">
        <v>14</v>
      </c>
      <c r="H75" s="60">
        <v>11270</v>
      </c>
      <c r="I75" s="60" t="s">
        <v>72</v>
      </c>
      <c r="J75" s="96" t="s">
        <v>86</v>
      </c>
      <c r="K75" s="118">
        <v>1119.92</v>
      </c>
      <c r="L75" s="103">
        <v>2017</v>
      </c>
      <c r="M75" s="209">
        <f>13609403+1000000</f>
        <v>14609403</v>
      </c>
      <c r="N75" s="200"/>
      <c r="O75" s="200"/>
      <c r="P75" s="216">
        <f t="shared" si="5"/>
        <v>0</v>
      </c>
    </row>
    <row r="76" spans="1:16" s="113" customFormat="1" ht="20.25" customHeight="1">
      <c r="A76" s="115" t="s">
        <v>236</v>
      </c>
      <c r="B76" s="12" t="s">
        <v>31</v>
      </c>
      <c r="C76" s="12">
        <v>0</v>
      </c>
      <c r="D76" s="12">
        <v>12</v>
      </c>
      <c r="E76" s="56">
        <v>815</v>
      </c>
      <c r="F76" s="31"/>
      <c r="G76" s="31"/>
      <c r="H76" s="9"/>
      <c r="I76" s="9"/>
      <c r="J76" s="96"/>
      <c r="K76" s="118"/>
      <c r="L76" s="96"/>
      <c r="M76" s="206">
        <f>M77</f>
        <v>31000000</v>
      </c>
      <c r="N76" s="206">
        <f aca="true" t="shared" si="6" ref="N76:O79">N77</f>
        <v>0</v>
      </c>
      <c r="O76" s="206">
        <f t="shared" si="6"/>
        <v>0</v>
      </c>
      <c r="P76" s="217">
        <f t="shared" si="5"/>
        <v>0</v>
      </c>
    </row>
    <row r="77" spans="1:16" s="113" customFormat="1" ht="33" customHeight="1">
      <c r="A77" s="115" t="s">
        <v>32</v>
      </c>
      <c r="B77" s="12" t="s">
        <v>31</v>
      </c>
      <c r="C77" s="12">
        <v>0</v>
      </c>
      <c r="D77" s="12">
        <v>12</v>
      </c>
      <c r="E77" s="12">
        <v>815</v>
      </c>
      <c r="F77" s="12" t="s">
        <v>19</v>
      </c>
      <c r="G77" s="12" t="s">
        <v>0</v>
      </c>
      <c r="H77" s="9"/>
      <c r="I77" s="9"/>
      <c r="J77" s="96"/>
      <c r="K77" s="118"/>
      <c r="L77" s="96"/>
      <c r="M77" s="206">
        <f>M78</f>
        <v>31000000</v>
      </c>
      <c r="N77" s="206">
        <f t="shared" si="6"/>
        <v>0</v>
      </c>
      <c r="O77" s="206">
        <f t="shared" si="6"/>
        <v>0</v>
      </c>
      <c r="P77" s="217">
        <f t="shared" si="5"/>
        <v>0</v>
      </c>
    </row>
    <row r="78" spans="1:16" ht="22.5" customHeight="1">
      <c r="A78" s="115" t="s">
        <v>33</v>
      </c>
      <c r="B78" s="12" t="s">
        <v>31</v>
      </c>
      <c r="C78" s="12">
        <v>0</v>
      </c>
      <c r="D78" s="12">
        <v>12</v>
      </c>
      <c r="E78" s="12">
        <v>815</v>
      </c>
      <c r="F78" s="12" t="s">
        <v>19</v>
      </c>
      <c r="G78" s="12" t="s">
        <v>14</v>
      </c>
      <c r="H78" s="9"/>
      <c r="I78" s="9"/>
      <c r="J78" s="96"/>
      <c r="K78" s="118"/>
      <c r="L78" s="96"/>
      <c r="M78" s="206">
        <f>M79</f>
        <v>31000000</v>
      </c>
      <c r="N78" s="206">
        <f t="shared" si="6"/>
        <v>0</v>
      </c>
      <c r="O78" s="206">
        <f t="shared" si="6"/>
        <v>0</v>
      </c>
      <c r="P78" s="217">
        <f t="shared" si="5"/>
        <v>0</v>
      </c>
    </row>
    <row r="79" spans="1:16" ht="33.75" customHeight="1">
      <c r="A79" s="26" t="s">
        <v>75</v>
      </c>
      <c r="B79" s="10" t="s">
        <v>31</v>
      </c>
      <c r="C79" s="10">
        <v>0</v>
      </c>
      <c r="D79" s="12">
        <v>12</v>
      </c>
      <c r="E79" s="12">
        <v>815</v>
      </c>
      <c r="F79" s="10" t="s">
        <v>19</v>
      </c>
      <c r="G79" s="10" t="s">
        <v>14</v>
      </c>
      <c r="H79" s="10">
        <v>11270</v>
      </c>
      <c r="I79" s="10" t="s">
        <v>0</v>
      </c>
      <c r="J79" s="96"/>
      <c r="K79" s="118"/>
      <c r="L79" s="96"/>
      <c r="M79" s="206">
        <f>M80</f>
        <v>31000000</v>
      </c>
      <c r="N79" s="206">
        <f t="shared" si="6"/>
        <v>0</v>
      </c>
      <c r="O79" s="206">
        <f t="shared" si="6"/>
        <v>0</v>
      </c>
      <c r="P79" s="217">
        <f t="shared" si="5"/>
        <v>0</v>
      </c>
    </row>
    <row r="80" spans="1:16" ht="39" customHeight="1">
      <c r="A80" s="26" t="s">
        <v>71</v>
      </c>
      <c r="B80" s="10" t="s">
        <v>31</v>
      </c>
      <c r="C80" s="10">
        <v>0</v>
      </c>
      <c r="D80" s="12">
        <v>12</v>
      </c>
      <c r="E80" s="12">
        <v>815</v>
      </c>
      <c r="F80" s="10" t="s">
        <v>19</v>
      </c>
      <c r="G80" s="10" t="s">
        <v>14</v>
      </c>
      <c r="H80" s="10">
        <v>11270</v>
      </c>
      <c r="I80" s="10" t="s">
        <v>72</v>
      </c>
      <c r="J80" s="96"/>
      <c r="K80" s="118"/>
      <c r="L80" s="96"/>
      <c r="M80" s="206">
        <f>M82</f>
        <v>31000000</v>
      </c>
      <c r="N80" s="206">
        <f>N82</f>
        <v>0</v>
      </c>
      <c r="O80" s="206">
        <f>O82</f>
        <v>0</v>
      </c>
      <c r="P80" s="217">
        <f t="shared" si="5"/>
        <v>0</v>
      </c>
    </row>
    <row r="81" spans="1:16" ht="18.75" customHeight="1">
      <c r="A81" s="26" t="s">
        <v>100</v>
      </c>
      <c r="B81" s="10"/>
      <c r="C81" s="10"/>
      <c r="D81" s="12"/>
      <c r="E81" s="12"/>
      <c r="F81" s="10"/>
      <c r="G81" s="10"/>
      <c r="H81" s="10"/>
      <c r="I81" s="10"/>
      <c r="J81" s="96"/>
      <c r="K81" s="118"/>
      <c r="L81" s="96"/>
      <c r="M81" s="206">
        <f>M82</f>
        <v>31000000</v>
      </c>
      <c r="N81" s="206">
        <f>N82</f>
        <v>0</v>
      </c>
      <c r="O81" s="206">
        <f>O82</f>
        <v>0</v>
      </c>
      <c r="P81" s="217">
        <f t="shared" si="5"/>
        <v>0</v>
      </c>
    </row>
    <row r="82" spans="1:16" ht="51.75" customHeight="1">
      <c r="A82" s="21" t="s">
        <v>361</v>
      </c>
      <c r="B82" s="60">
        <v>15</v>
      </c>
      <c r="C82" s="60">
        <v>0</v>
      </c>
      <c r="D82" s="60">
        <v>12</v>
      </c>
      <c r="E82" s="31">
        <v>815</v>
      </c>
      <c r="F82" s="60" t="s">
        <v>19</v>
      </c>
      <c r="G82" s="60" t="s">
        <v>14</v>
      </c>
      <c r="H82" s="60">
        <v>11270</v>
      </c>
      <c r="I82" s="60" t="s">
        <v>72</v>
      </c>
      <c r="J82" s="96"/>
      <c r="K82" s="118"/>
      <c r="L82" s="103">
        <v>2017</v>
      </c>
      <c r="M82" s="209">
        <v>31000000</v>
      </c>
      <c r="N82" s="200"/>
      <c r="O82" s="200"/>
      <c r="P82" s="216">
        <f t="shared" si="5"/>
        <v>0</v>
      </c>
    </row>
    <row r="83" spans="1:16" ht="36.75" customHeight="1">
      <c r="A83" s="26" t="s">
        <v>34</v>
      </c>
      <c r="B83" s="4">
        <v>16</v>
      </c>
      <c r="C83" s="4">
        <v>0</v>
      </c>
      <c r="D83" s="4">
        <v>14</v>
      </c>
      <c r="E83" s="4"/>
      <c r="F83" s="4"/>
      <c r="G83" s="4"/>
      <c r="H83" s="91"/>
      <c r="I83" s="91"/>
      <c r="J83" s="102"/>
      <c r="K83" s="102"/>
      <c r="L83" s="96"/>
      <c r="M83" s="210">
        <f>M86</f>
        <v>62862602</v>
      </c>
      <c r="N83" s="210">
        <f>N86</f>
        <v>0</v>
      </c>
      <c r="O83" s="210">
        <f>O86</f>
        <v>0</v>
      </c>
      <c r="P83" s="217">
        <f t="shared" si="5"/>
        <v>0</v>
      </c>
    </row>
    <row r="84" spans="1:16" ht="34.5" customHeight="1">
      <c r="A84" s="38" t="s">
        <v>103</v>
      </c>
      <c r="B84" s="12">
        <v>16</v>
      </c>
      <c r="C84" s="12">
        <v>0</v>
      </c>
      <c r="D84" s="12">
        <v>14</v>
      </c>
      <c r="E84" s="4"/>
      <c r="F84" s="4"/>
      <c r="G84" s="4"/>
      <c r="H84" s="91"/>
      <c r="I84" s="91"/>
      <c r="J84" s="102"/>
      <c r="K84" s="102"/>
      <c r="L84" s="96"/>
      <c r="M84" s="210">
        <f aca="true" t="shared" si="7" ref="M84:O85">M85</f>
        <v>62862602</v>
      </c>
      <c r="N84" s="210">
        <f t="shared" si="7"/>
        <v>0</v>
      </c>
      <c r="O84" s="210">
        <f t="shared" si="7"/>
        <v>0</v>
      </c>
      <c r="P84" s="217">
        <f t="shared" si="5"/>
        <v>0</v>
      </c>
    </row>
    <row r="85" spans="1:16" ht="23.25" customHeight="1">
      <c r="A85" s="26" t="s">
        <v>25</v>
      </c>
      <c r="B85" s="4" t="s">
        <v>35</v>
      </c>
      <c r="C85" s="4">
        <v>0</v>
      </c>
      <c r="D85" s="12">
        <v>14</v>
      </c>
      <c r="E85" s="4" t="s">
        <v>26</v>
      </c>
      <c r="F85" s="9" t="s">
        <v>0</v>
      </c>
      <c r="G85" s="9" t="s">
        <v>0</v>
      </c>
      <c r="H85" s="60"/>
      <c r="I85" s="60"/>
      <c r="J85" s="96"/>
      <c r="K85" s="96"/>
      <c r="L85" s="96"/>
      <c r="M85" s="210">
        <f t="shared" si="7"/>
        <v>62862602</v>
      </c>
      <c r="N85" s="210">
        <f t="shared" si="7"/>
        <v>0</v>
      </c>
      <c r="O85" s="210">
        <f t="shared" si="7"/>
        <v>0</v>
      </c>
      <c r="P85" s="217">
        <f t="shared" si="5"/>
        <v>0</v>
      </c>
    </row>
    <row r="86" spans="1:16" ht="19.5" customHeight="1">
      <c r="A86" s="26" t="s">
        <v>20</v>
      </c>
      <c r="B86" s="4" t="s">
        <v>35</v>
      </c>
      <c r="C86" s="4">
        <v>0</v>
      </c>
      <c r="D86" s="12">
        <v>14</v>
      </c>
      <c r="E86" s="4" t="s">
        <v>26</v>
      </c>
      <c r="F86" s="4" t="s">
        <v>21</v>
      </c>
      <c r="G86" s="4"/>
      <c r="H86" s="91"/>
      <c r="I86" s="91"/>
      <c r="J86" s="102"/>
      <c r="K86" s="102"/>
      <c r="L86" s="96"/>
      <c r="M86" s="210">
        <f>M92+M87</f>
        <v>62862602</v>
      </c>
      <c r="N86" s="210">
        <f>N92+N87</f>
        <v>0</v>
      </c>
      <c r="O86" s="210">
        <f>O92+O87</f>
        <v>0</v>
      </c>
      <c r="P86" s="217">
        <f t="shared" si="5"/>
        <v>0</v>
      </c>
    </row>
    <row r="87" spans="1:16" s="113" customFormat="1" ht="19.5" customHeight="1">
      <c r="A87" s="26" t="s">
        <v>37</v>
      </c>
      <c r="B87" s="4" t="s">
        <v>35</v>
      </c>
      <c r="C87" s="4">
        <v>0</v>
      </c>
      <c r="D87" s="12">
        <v>14</v>
      </c>
      <c r="E87" s="4" t="s">
        <v>26</v>
      </c>
      <c r="F87" s="4" t="s">
        <v>21</v>
      </c>
      <c r="G87" s="4" t="s">
        <v>15</v>
      </c>
      <c r="H87" s="91"/>
      <c r="I87" s="91"/>
      <c r="J87" s="102"/>
      <c r="K87" s="102"/>
      <c r="L87" s="96"/>
      <c r="M87" s="210">
        <f>M88</f>
        <v>500000</v>
      </c>
      <c r="N87" s="210">
        <f aca="true" t="shared" si="8" ref="N87:O90">N88</f>
        <v>0</v>
      </c>
      <c r="O87" s="210">
        <f t="shared" si="8"/>
        <v>0</v>
      </c>
      <c r="P87" s="217">
        <f t="shared" si="5"/>
        <v>0</v>
      </c>
    </row>
    <row r="88" spans="1:16" s="113" customFormat="1" ht="38.25" customHeight="1">
      <c r="A88" s="26" t="s">
        <v>75</v>
      </c>
      <c r="B88" s="4" t="s">
        <v>35</v>
      </c>
      <c r="C88" s="4">
        <v>0</v>
      </c>
      <c r="D88" s="12">
        <v>14</v>
      </c>
      <c r="E88" s="4" t="s">
        <v>26</v>
      </c>
      <c r="F88" s="4" t="s">
        <v>21</v>
      </c>
      <c r="G88" s="4" t="s">
        <v>15</v>
      </c>
      <c r="H88" s="91"/>
      <c r="I88" s="91"/>
      <c r="J88" s="102"/>
      <c r="K88" s="102"/>
      <c r="L88" s="96"/>
      <c r="M88" s="210">
        <f>M89</f>
        <v>500000</v>
      </c>
      <c r="N88" s="210">
        <f t="shared" si="8"/>
        <v>0</v>
      </c>
      <c r="O88" s="210">
        <f t="shared" si="8"/>
        <v>0</v>
      </c>
      <c r="P88" s="217">
        <f t="shared" si="5"/>
        <v>0</v>
      </c>
    </row>
    <row r="89" spans="1:16" s="113" customFormat="1" ht="35.25" customHeight="1">
      <c r="A89" s="26" t="s">
        <v>71</v>
      </c>
      <c r="B89" s="4" t="s">
        <v>35</v>
      </c>
      <c r="C89" s="4">
        <v>0</v>
      </c>
      <c r="D89" s="12">
        <v>14</v>
      </c>
      <c r="E89" s="4" t="s">
        <v>26</v>
      </c>
      <c r="F89" s="4" t="s">
        <v>21</v>
      </c>
      <c r="G89" s="4" t="s">
        <v>15</v>
      </c>
      <c r="H89" s="91"/>
      <c r="I89" s="91"/>
      <c r="J89" s="102"/>
      <c r="K89" s="102"/>
      <c r="L89" s="96"/>
      <c r="M89" s="210">
        <f>M90</f>
        <v>500000</v>
      </c>
      <c r="N89" s="210">
        <f t="shared" si="8"/>
        <v>0</v>
      </c>
      <c r="O89" s="210">
        <f t="shared" si="8"/>
        <v>0</v>
      </c>
      <c r="P89" s="217">
        <f t="shared" si="5"/>
        <v>0</v>
      </c>
    </row>
    <row r="90" spans="1:16" s="113" customFormat="1" ht="19.5" customHeight="1">
      <c r="A90" s="26" t="s">
        <v>57</v>
      </c>
      <c r="B90" s="4"/>
      <c r="C90" s="4"/>
      <c r="D90" s="12"/>
      <c r="E90" s="4"/>
      <c r="F90" s="4"/>
      <c r="G90" s="4"/>
      <c r="H90" s="91"/>
      <c r="I90" s="91"/>
      <c r="J90" s="102"/>
      <c r="K90" s="102"/>
      <c r="L90" s="96"/>
      <c r="M90" s="210">
        <f>M91</f>
        <v>500000</v>
      </c>
      <c r="N90" s="210">
        <f t="shared" si="8"/>
        <v>0</v>
      </c>
      <c r="O90" s="210">
        <f t="shared" si="8"/>
        <v>0</v>
      </c>
      <c r="P90" s="217">
        <f t="shared" si="5"/>
        <v>0</v>
      </c>
    </row>
    <row r="91" spans="1:16" s="113" customFormat="1" ht="39" customHeight="1">
      <c r="A91" s="21" t="s">
        <v>200</v>
      </c>
      <c r="B91" s="4" t="s">
        <v>35</v>
      </c>
      <c r="C91" s="4">
        <v>0</v>
      </c>
      <c r="D91" s="12">
        <v>14</v>
      </c>
      <c r="E91" s="4" t="s">
        <v>26</v>
      </c>
      <c r="F91" s="4" t="s">
        <v>21</v>
      </c>
      <c r="G91" s="4" t="s">
        <v>15</v>
      </c>
      <c r="H91" s="91">
        <v>11270</v>
      </c>
      <c r="I91" s="91" t="s">
        <v>72</v>
      </c>
      <c r="J91" s="96" t="s">
        <v>297</v>
      </c>
      <c r="K91" s="96">
        <v>48</v>
      </c>
      <c r="L91" s="191"/>
      <c r="M91" s="209">
        <v>500000</v>
      </c>
      <c r="N91" s="200"/>
      <c r="O91" s="200"/>
      <c r="P91" s="216">
        <f t="shared" si="5"/>
        <v>0</v>
      </c>
    </row>
    <row r="92" spans="1:16" ht="22.5" customHeight="1">
      <c r="A92" s="26" t="s">
        <v>36</v>
      </c>
      <c r="B92" s="4" t="s">
        <v>35</v>
      </c>
      <c r="C92" s="4">
        <v>0</v>
      </c>
      <c r="D92" s="12">
        <v>14</v>
      </c>
      <c r="E92" s="4" t="s">
        <v>26</v>
      </c>
      <c r="F92" s="4" t="s">
        <v>21</v>
      </c>
      <c r="G92" s="4" t="s">
        <v>14</v>
      </c>
      <c r="H92" s="91"/>
      <c r="I92" s="91"/>
      <c r="J92" s="102"/>
      <c r="K92" s="102"/>
      <c r="L92" s="96"/>
      <c r="M92" s="210">
        <f aca="true" t="shared" si="9" ref="M92:O93">M93</f>
        <v>62362602</v>
      </c>
      <c r="N92" s="210">
        <f t="shared" si="9"/>
        <v>0</v>
      </c>
      <c r="O92" s="210">
        <f t="shared" si="9"/>
        <v>0</v>
      </c>
      <c r="P92" s="217">
        <f t="shared" si="5"/>
        <v>0</v>
      </c>
    </row>
    <row r="93" spans="1:16" ht="39.75" customHeight="1">
      <c r="A93" s="26" t="s">
        <v>75</v>
      </c>
      <c r="B93" s="4" t="s">
        <v>35</v>
      </c>
      <c r="C93" s="4">
        <v>0</v>
      </c>
      <c r="D93" s="12">
        <v>14</v>
      </c>
      <c r="E93" s="4" t="s">
        <v>26</v>
      </c>
      <c r="F93" s="4" t="s">
        <v>21</v>
      </c>
      <c r="G93" s="4" t="s">
        <v>14</v>
      </c>
      <c r="H93" s="63">
        <v>11270</v>
      </c>
      <c r="I93" s="91" t="s">
        <v>0</v>
      </c>
      <c r="J93" s="102"/>
      <c r="K93" s="102"/>
      <c r="L93" s="96"/>
      <c r="M93" s="210">
        <f t="shared" si="9"/>
        <v>62362602</v>
      </c>
      <c r="N93" s="210">
        <f t="shared" si="9"/>
        <v>0</v>
      </c>
      <c r="O93" s="210">
        <f t="shared" si="9"/>
        <v>0</v>
      </c>
      <c r="P93" s="217">
        <f t="shared" si="5"/>
        <v>0</v>
      </c>
    </row>
    <row r="94" spans="1:16" s="35" customFormat="1" ht="46.5" customHeight="1">
      <c r="A94" s="26" t="s">
        <v>71</v>
      </c>
      <c r="B94" s="4" t="s">
        <v>35</v>
      </c>
      <c r="C94" s="4">
        <v>0</v>
      </c>
      <c r="D94" s="12">
        <v>14</v>
      </c>
      <c r="E94" s="4" t="s">
        <v>26</v>
      </c>
      <c r="F94" s="4" t="s">
        <v>21</v>
      </c>
      <c r="G94" s="4" t="s">
        <v>14</v>
      </c>
      <c r="H94" s="63">
        <v>11270</v>
      </c>
      <c r="I94" s="91" t="s">
        <v>72</v>
      </c>
      <c r="J94" s="102"/>
      <c r="K94" s="102"/>
      <c r="L94" s="96"/>
      <c r="M94" s="210">
        <f>M96</f>
        <v>62362602</v>
      </c>
      <c r="N94" s="210">
        <f>N96</f>
        <v>0</v>
      </c>
      <c r="O94" s="210">
        <f>O96</f>
        <v>0</v>
      </c>
      <c r="P94" s="217">
        <f t="shared" si="5"/>
        <v>0</v>
      </c>
    </row>
    <row r="95" spans="1:16" s="35" customFormat="1" ht="19.5" customHeight="1">
      <c r="A95" s="50" t="s">
        <v>64</v>
      </c>
      <c r="B95" s="9"/>
      <c r="C95" s="9"/>
      <c r="D95" s="9"/>
      <c r="E95" s="9"/>
      <c r="F95" s="9"/>
      <c r="G95" s="9"/>
      <c r="H95" s="60"/>
      <c r="I95" s="60"/>
      <c r="J95" s="97"/>
      <c r="K95" s="98"/>
      <c r="L95" s="99"/>
      <c r="M95" s="206">
        <f>M96</f>
        <v>62362602</v>
      </c>
      <c r="N95" s="206">
        <f>N96</f>
        <v>0</v>
      </c>
      <c r="O95" s="206">
        <f>O96</f>
        <v>0</v>
      </c>
      <c r="P95" s="217">
        <f t="shared" si="5"/>
        <v>0</v>
      </c>
    </row>
    <row r="96" spans="1:16" s="35" customFormat="1" ht="20.25" customHeight="1">
      <c r="A96" s="51" t="s">
        <v>138</v>
      </c>
      <c r="B96" s="9" t="s">
        <v>35</v>
      </c>
      <c r="C96" s="9">
        <v>0</v>
      </c>
      <c r="D96" s="9">
        <v>14</v>
      </c>
      <c r="E96" s="9" t="s">
        <v>26</v>
      </c>
      <c r="F96" s="9" t="s">
        <v>21</v>
      </c>
      <c r="G96" s="9" t="s">
        <v>14</v>
      </c>
      <c r="H96" s="60">
        <v>11270</v>
      </c>
      <c r="I96" s="60" t="s">
        <v>72</v>
      </c>
      <c r="J96" s="97" t="s">
        <v>54</v>
      </c>
      <c r="K96" s="98">
        <v>150</v>
      </c>
      <c r="L96" s="99" t="s">
        <v>209</v>
      </c>
      <c r="M96" s="207">
        <v>62362602</v>
      </c>
      <c r="N96" s="200"/>
      <c r="O96" s="200"/>
      <c r="P96" s="216">
        <f t="shared" si="5"/>
        <v>0</v>
      </c>
    </row>
    <row r="97" spans="1:16" ht="54" customHeight="1">
      <c r="A97" s="26" t="s">
        <v>362</v>
      </c>
      <c r="B97" s="63" t="s">
        <v>38</v>
      </c>
      <c r="C97" s="63"/>
      <c r="D97" s="63"/>
      <c r="E97" s="67" t="s">
        <v>0</v>
      </c>
      <c r="F97" s="63"/>
      <c r="G97" s="63"/>
      <c r="H97" s="63"/>
      <c r="I97" s="63"/>
      <c r="J97" s="105"/>
      <c r="K97" s="105"/>
      <c r="L97" s="95"/>
      <c r="M97" s="206">
        <f>M98</f>
        <v>135883534</v>
      </c>
      <c r="N97" s="206">
        <f>N98</f>
        <v>0</v>
      </c>
      <c r="O97" s="206">
        <f>O98</f>
        <v>0</v>
      </c>
      <c r="P97" s="217">
        <f t="shared" si="5"/>
        <v>0</v>
      </c>
    </row>
    <row r="98" spans="1:16" ht="31.5">
      <c r="A98" s="26" t="s">
        <v>363</v>
      </c>
      <c r="B98" s="63" t="s">
        <v>38</v>
      </c>
      <c r="C98" s="63">
        <v>9</v>
      </c>
      <c r="D98" s="63"/>
      <c r="E98" s="67" t="s">
        <v>0</v>
      </c>
      <c r="F98" s="63"/>
      <c r="G98" s="63"/>
      <c r="H98" s="63"/>
      <c r="I98" s="63"/>
      <c r="J98" s="105"/>
      <c r="K98" s="105"/>
      <c r="L98" s="95"/>
      <c r="M98" s="206">
        <f>M99+M111+M112+M113+M114</f>
        <v>135883534</v>
      </c>
      <c r="N98" s="206">
        <f>N99+N111+N112+N113+N114</f>
        <v>0</v>
      </c>
      <c r="O98" s="206">
        <f>O99+O111+O112+O113+O114</f>
        <v>0</v>
      </c>
      <c r="P98" s="217">
        <f t="shared" si="5"/>
        <v>0</v>
      </c>
    </row>
    <row r="99" spans="1:16" ht="135" customHeight="1">
      <c r="A99" s="115" t="s">
        <v>102</v>
      </c>
      <c r="B99" s="12" t="s">
        <v>38</v>
      </c>
      <c r="C99" s="12">
        <v>9</v>
      </c>
      <c r="D99" s="12">
        <v>94</v>
      </c>
      <c r="E99" s="67"/>
      <c r="F99" s="63"/>
      <c r="G99" s="63"/>
      <c r="H99" s="63"/>
      <c r="I99" s="63"/>
      <c r="J99" s="105"/>
      <c r="K99" s="105"/>
      <c r="L99" s="95"/>
      <c r="M99" s="206">
        <f>M100</f>
        <v>4010160</v>
      </c>
      <c r="N99" s="206">
        <f aca="true" t="shared" si="10" ref="N99:O103">N100</f>
        <v>0</v>
      </c>
      <c r="O99" s="206">
        <f t="shared" si="10"/>
        <v>0</v>
      </c>
      <c r="P99" s="217">
        <f t="shared" si="5"/>
        <v>0</v>
      </c>
    </row>
    <row r="100" spans="1:16" ht="24.75" customHeight="1">
      <c r="A100" s="115" t="s">
        <v>210</v>
      </c>
      <c r="B100" s="12" t="s">
        <v>38</v>
      </c>
      <c r="C100" s="12">
        <v>9</v>
      </c>
      <c r="D100" s="12">
        <v>94</v>
      </c>
      <c r="E100" s="59">
        <v>817</v>
      </c>
      <c r="F100" s="63"/>
      <c r="G100" s="63"/>
      <c r="H100" s="63"/>
      <c r="I100" s="63"/>
      <c r="J100" s="105"/>
      <c r="K100" s="105"/>
      <c r="L100" s="95"/>
      <c r="M100" s="206">
        <f>M101</f>
        <v>4010160</v>
      </c>
      <c r="N100" s="206">
        <f t="shared" si="10"/>
        <v>0</v>
      </c>
      <c r="O100" s="206">
        <f t="shared" si="10"/>
        <v>0</v>
      </c>
      <c r="P100" s="217">
        <f t="shared" si="5"/>
        <v>0</v>
      </c>
    </row>
    <row r="101" spans="1:16" ht="24.75" customHeight="1">
      <c r="A101" s="115" t="s">
        <v>18</v>
      </c>
      <c r="B101" s="12" t="s">
        <v>38</v>
      </c>
      <c r="C101" s="12">
        <v>9</v>
      </c>
      <c r="D101" s="12">
        <v>94</v>
      </c>
      <c r="E101" s="59" t="s">
        <v>211</v>
      </c>
      <c r="F101" s="63" t="s">
        <v>16</v>
      </c>
      <c r="G101" s="63" t="s">
        <v>0</v>
      </c>
      <c r="H101" s="63" t="s">
        <v>0</v>
      </c>
      <c r="I101" s="63" t="s">
        <v>0</v>
      </c>
      <c r="J101" s="105"/>
      <c r="K101" s="105"/>
      <c r="L101" s="95"/>
      <c r="M101" s="206">
        <f>M102</f>
        <v>4010160</v>
      </c>
      <c r="N101" s="206">
        <f t="shared" si="10"/>
        <v>0</v>
      </c>
      <c r="O101" s="206">
        <f t="shared" si="10"/>
        <v>0</v>
      </c>
      <c r="P101" s="217">
        <f t="shared" si="5"/>
        <v>0</v>
      </c>
    </row>
    <row r="102" spans="1:16" ht="22.5" customHeight="1">
      <c r="A102" s="115" t="s">
        <v>212</v>
      </c>
      <c r="B102" s="12" t="s">
        <v>38</v>
      </c>
      <c r="C102" s="12">
        <v>9</v>
      </c>
      <c r="D102" s="12">
        <v>94</v>
      </c>
      <c r="E102" s="59" t="s">
        <v>211</v>
      </c>
      <c r="F102" s="63" t="s">
        <v>16</v>
      </c>
      <c r="G102" s="63" t="s">
        <v>17</v>
      </c>
      <c r="H102" s="63" t="s">
        <v>0</v>
      </c>
      <c r="I102" s="63" t="s">
        <v>0</v>
      </c>
      <c r="J102" s="105"/>
      <c r="K102" s="105"/>
      <c r="L102" s="95"/>
      <c r="M102" s="206">
        <f>M103</f>
        <v>4010160</v>
      </c>
      <c r="N102" s="206">
        <f t="shared" si="10"/>
        <v>0</v>
      </c>
      <c r="O102" s="206">
        <f t="shared" si="10"/>
        <v>0</v>
      </c>
      <c r="P102" s="217">
        <f t="shared" si="5"/>
        <v>0</v>
      </c>
    </row>
    <row r="103" spans="1:16" ht="26.25" customHeight="1">
      <c r="A103" s="115" t="s">
        <v>89</v>
      </c>
      <c r="B103" s="12" t="s">
        <v>38</v>
      </c>
      <c r="C103" s="12">
        <v>9</v>
      </c>
      <c r="D103" s="12">
        <v>94</v>
      </c>
      <c r="E103" s="59" t="s">
        <v>211</v>
      </c>
      <c r="F103" s="63" t="s">
        <v>16</v>
      </c>
      <c r="G103" s="63" t="s">
        <v>17</v>
      </c>
      <c r="H103" s="63" t="s">
        <v>299</v>
      </c>
      <c r="I103" s="63" t="s">
        <v>0</v>
      </c>
      <c r="J103" s="105"/>
      <c r="K103" s="105"/>
      <c r="L103" s="95"/>
      <c r="M103" s="206">
        <f>M104</f>
        <v>4010160</v>
      </c>
      <c r="N103" s="206">
        <f t="shared" si="10"/>
        <v>0</v>
      </c>
      <c r="O103" s="206">
        <f t="shared" si="10"/>
        <v>0</v>
      </c>
      <c r="P103" s="217">
        <f t="shared" si="5"/>
        <v>0</v>
      </c>
    </row>
    <row r="104" spans="1:16" ht="33.75" customHeight="1">
      <c r="A104" s="115" t="s">
        <v>71</v>
      </c>
      <c r="B104" s="12" t="s">
        <v>38</v>
      </c>
      <c r="C104" s="12">
        <v>9</v>
      </c>
      <c r="D104" s="12">
        <v>94</v>
      </c>
      <c r="E104" s="59" t="s">
        <v>211</v>
      </c>
      <c r="F104" s="63" t="s">
        <v>16</v>
      </c>
      <c r="G104" s="63" t="s">
        <v>17</v>
      </c>
      <c r="H104" s="63" t="s">
        <v>299</v>
      </c>
      <c r="I104" s="63" t="s">
        <v>72</v>
      </c>
      <c r="J104" s="105"/>
      <c r="K104" s="105"/>
      <c r="L104" s="95"/>
      <c r="M104" s="206">
        <f>M105+M107</f>
        <v>4010160</v>
      </c>
      <c r="N104" s="206">
        <f>N105+N107</f>
        <v>0</v>
      </c>
      <c r="O104" s="206">
        <f>O105+O107</f>
        <v>0</v>
      </c>
      <c r="P104" s="217">
        <f t="shared" si="5"/>
        <v>0</v>
      </c>
    </row>
    <row r="105" spans="1:16" s="113" customFormat="1" ht="18.75" customHeight="1">
      <c r="A105" s="115" t="s">
        <v>57</v>
      </c>
      <c r="B105" s="12"/>
      <c r="C105" s="12"/>
      <c r="D105" s="12"/>
      <c r="E105" s="59"/>
      <c r="F105" s="63"/>
      <c r="G105" s="63"/>
      <c r="H105" s="63"/>
      <c r="I105" s="63"/>
      <c r="J105" s="105"/>
      <c r="K105" s="105"/>
      <c r="L105" s="95"/>
      <c r="M105" s="206">
        <f>M106</f>
        <v>1413146</v>
      </c>
      <c r="N105" s="206">
        <f>N106</f>
        <v>0</v>
      </c>
      <c r="O105" s="206">
        <f>O106</f>
        <v>0</v>
      </c>
      <c r="P105" s="217">
        <f t="shared" si="5"/>
        <v>0</v>
      </c>
    </row>
    <row r="106" spans="1:16" s="113" customFormat="1" ht="33.75" customHeight="1">
      <c r="A106" s="114" t="s">
        <v>374</v>
      </c>
      <c r="B106" s="17" t="s">
        <v>38</v>
      </c>
      <c r="C106" s="17">
        <v>9</v>
      </c>
      <c r="D106" s="17">
        <v>94</v>
      </c>
      <c r="E106" s="60" t="s">
        <v>211</v>
      </c>
      <c r="F106" s="60" t="s">
        <v>16</v>
      </c>
      <c r="G106" s="60" t="s">
        <v>17</v>
      </c>
      <c r="H106" s="60" t="s">
        <v>299</v>
      </c>
      <c r="I106" s="60">
        <v>522</v>
      </c>
      <c r="J106" s="95" t="s">
        <v>375</v>
      </c>
      <c r="K106" s="95">
        <v>4508</v>
      </c>
      <c r="L106" s="95">
        <v>2017</v>
      </c>
      <c r="M106" s="209">
        <v>1413146</v>
      </c>
      <c r="N106" s="200"/>
      <c r="O106" s="200"/>
      <c r="P106" s="216">
        <f t="shared" si="5"/>
        <v>0</v>
      </c>
    </row>
    <row r="107" spans="1:16" ht="35.25" customHeight="1">
      <c r="A107" s="115" t="s">
        <v>396</v>
      </c>
      <c r="B107" s="12"/>
      <c r="C107" s="12"/>
      <c r="D107" s="12"/>
      <c r="E107" s="67"/>
      <c r="F107" s="63"/>
      <c r="G107" s="63"/>
      <c r="H107" s="63"/>
      <c r="I107" s="63"/>
      <c r="J107" s="105"/>
      <c r="K107" s="105"/>
      <c r="L107" s="95"/>
      <c r="M107" s="206">
        <f>M108+M109+M110</f>
        <v>2597014</v>
      </c>
      <c r="N107" s="206">
        <f>N108+N109+N110</f>
        <v>0</v>
      </c>
      <c r="O107" s="206">
        <f>O108+O109+O110</f>
        <v>0</v>
      </c>
      <c r="P107" s="217">
        <f t="shared" si="5"/>
        <v>0</v>
      </c>
    </row>
    <row r="108" spans="1:16" ht="31.5">
      <c r="A108" s="114" t="s">
        <v>213</v>
      </c>
      <c r="B108" s="17" t="s">
        <v>38</v>
      </c>
      <c r="C108" s="17">
        <v>9</v>
      </c>
      <c r="D108" s="17">
        <v>94</v>
      </c>
      <c r="E108" s="60" t="s">
        <v>211</v>
      </c>
      <c r="F108" s="60" t="s">
        <v>16</v>
      </c>
      <c r="G108" s="60" t="s">
        <v>17</v>
      </c>
      <c r="H108" s="60" t="s">
        <v>299</v>
      </c>
      <c r="I108" s="60">
        <v>522</v>
      </c>
      <c r="J108" s="95" t="s">
        <v>59</v>
      </c>
      <c r="K108" s="95">
        <v>1.98</v>
      </c>
      <c r="L108" s="95">
        <v>2017</v>
      </c>
      <c r="M108" s="209">
        <v>1046882</v>
      </c>
      <c r="N108" s="200"/>
      <c r="O108" s="200"/>
      <c r="P108" s="216">
        <f t="shared" si="5"/>
        <v>0</v>
      </c>
    </row>
    <row r="109" spans="1:16" ht="34.5" customHeight="1">
      <c r="A109" s="114" t="s">
        <v>214</v>
      </c>
      <c r="B109" s="17" t="s">
        <v>38</v>
      </c>
      <c r="C109" s="17">
        <v>9</v>
      </c>
      <c r="D109" s="17">
        <v>94</v>
      </c>
      <c r="E109" s="60" t="s">
        <v>211</v>
      </c>
      <c r="F109" s="60" t="s">
        <v>16</v>
      </c>
      <c r="G109" s="60" t="s">
        <v>17</v>
      </c>
      <c r="H109" s="60" t="s">
        <v>299</v>
      </c>
      <c r="I109" s="60">
        <v>522</v>
      </c>
      <c r="J109" s="95" t="s">
        <v>59</v>
      </c>
      <c r="K109" s="95">
        <v>2.95</v>
      </c>
      <c r="L109" s="95">
        <v>2017</v>
      </c>
      <c r="M109" s="209">
        <v>1305308</v>
      </c>
      <c r="N109" s="200"/>
      <c r="O109" s="200"/>
      <c r="P109" s="216">
        <f t="shared" si="5"/>
        <v>0</v>
      </c>
    </row>
    <row r="110" spans="1:16" ht="31.5">
      <c r="A110" s="114" t="s">
        <v>215</v>
      </c>
      <c r="B110" s="17" t="s">
        <v>38</v>
      </c>
      <c r="C110" s="17">
        <v>9</v>
      </c>
      <c r="D110" s="17">
        <v>94</v>
      </c>
      <c r="E110" s="60" t="s">
        <v>211</v>
      </c>
      <c r="F110" s="60" t="s">
        <v>16</v>
      </c>
      <c r="G110" s="60" t="s">
        <v>17</v>
      </c>
      <c r="H110" s="60" t="s">
        <v>299</v>
      </c>
      <c r="I110" s="60">
        <v>522</v>
      </c>
      <c r="J110" s="95" t="s">
        <v>59</v>
      </c>
      <c r="K110" s="95">
        <v>3.3</v>
      </c>
      <c r="L110" s="95">
        <v>2018</v>
      </c>
      <c r="M110" s="209">
        <v>244824</v>
      </c>
      <c r="N110" s="200"/>
      <c r="O110" s="200"/>
      <c r="P110" s="216">
        <f t="shared" si="5"/>
        <v>0</v>
      </c>
    </row>
    <row r="111" spans="1:16" ht="25.5" customHeight="1">
      <c r="A111" s="230" t="s">
        <v>25</v>
      </c>
      <c r="B111" s="59">
        <v>17</v>
      </c>
      <c r="C111" s="59">
        <v>9</v>
      </c>
      <c r="D111" s="59">
        <v>97</v>
      </c>
      <c r="E111" s="59">
        <v>819</v>
      </c>
      <c r="F111" s="62"/>
      <c r="G111" s="68"/>
      <c r="H111" s="60"/>
      <c r="I111" s="60"/>
      <c r="J111" s="32"/>
      <c r="K111" s="32"/>
      <c r="L111" s="95"/>
      <c r="M111" s="206">
        <f>M115</f>
        <v>61919566</v>
      </c>
      <c r="N111" s="206">
        <f>N115</f>
        <v>0</v>
      </c>
      <c r="O111" s="206">
        <f>O115</f>
        <v>0</v>
      </c>
      <c r="P111" s="217">
        <f t="shared" si="5"/>
        <v>0</v>
      </c>
    </row>
    <row r="112" spans="1:16" s="113" customFormat="1" ht="25.5" customHeight="1">
      <c r="A112" s="231"/>
      <c r="B112" s="59" t="s">
        <v>38</v>
      </c>
      <c r="C112" s="59">
        <v>9</v>
      </c>
      <c r="D112" s="59">
        <v>91</v>
      </c>
      <c r="E112" s="59" t="s">
        <v>26</v>
      </c>
      <c r="F112" s="62"/>
      <c r="G112" s="68"/>
      <c r="H112" s="60"/>
      <c r="I112" s="60"/>
      <c r="J112" s="32"/>
      <c r="K112" s="32"/>
      <c r="L112" s="95"/>
      <c r="M112" s="206">
        <f aca="true" t="shared" si="11" ref="M112:O113">M155</f>
        <v>36904623</v>
      </c>
      <c r="N112" s="206">
        <f t="shared" si="11"/>
        <v>0</v>
      </c>
      <c r="O112" s="206">
        <f t="shared" si="11"/>
        <v>0</v>
      </c>
      <c r="P112" s="217">
        <f t="shared" si="5"/>
        <v>0</v>
      </c>
    </row>
    <row r="113" spans="1:16" s="113" customFormat="1" ht="25.5" customHeight="1">
      <c r="A113" s="231"/>
      <c r="B113" s="59" t="s">
        <v>38</v>
      </c>
      <c r="C113" s="59">
        <v>9</v>
      </c>
      <c r="D113" s="59">
        <v>92</v>
      </c>
      <c r="E113" s="59" t="s">
        <v>26</v>
      </c>
      <c r="F113" s="62"/>
      <c r="G113" s="68"/>
      <c r="H113" s="60"/>
      <c r="I113" s="60"/>
      <c r="J113" s="32"/>
      <c r="K113" s="32"/>
      <c r="L113" s="95"/>
      <c r="M113" s="206">
        <f t="shared" si="11"/>
        <v>27741114</v>
      </c>
      <c r="N113" s="206">
        <f t="shared" si="11"/>
        <v>0</v>
      </c>
      <c r="O113" s="206">
        <f t="shared" si="11"/>
        <v>0</v>
      </c>
      <c r="P113" s="217">
        <f t="shared" si="5"/>
        <v>0</v>
      </c>
    </row>
    <row r="114" spans="1:16" s="113" customFormat="1" ht="25.5" customHeight="1">
      <c r="A114" s="232"/>
      <c r="B114" s="59" t="s">
        <v>38</v>
      </c>
      <c r="C114" s="59">
        <v>9</v>
      </c>
      <c r="D114" s="59">
        <v>93</v>
      </c>
      <c r="E114" s="59">
        <v>819</v>
      </c>
      <c r="F114" s="62"/>
      <c r="G114" s="68"/>
      <c r="H114" s="60"/>
      <c r="I114" s="60"/>
      <c r="J114" s="32"/>
      <c r="K114" s="32"/>
      <c r="L114" s="95"/>
      <c r="M114" s="206">
        <f>M227</f>
        <v>5308071</v>
      </c>
      <c r="N114" s="206">
        <f>N227</f>
        <v>0</v>
      </c>
      <c r="O114" s="206">
        <f>O227</f>
        <v>0</v>
      </c>
      <c r="P114" s="217">
        <f t="shared" si="5"/>
        <v>0</v>
      </c>
    </row>
    <row r="115" spans="1:16" s="113" customFormat="1" ht="25.5" customHeight="1">
      <c r="A115" s="170" t="s">
        <v>18</v>
      </c>
      <c r="B115" s="59">
        <v>17</v>
      </c>
      <c r="C115" s="59">
        <v>9</v>
      </c>
      <c r="D115" s="59">
        <v>97</v>
      </c>
      <c r="E115" s="59">
        <v>819</v>
      </c>
      <c r="F115" s="62" t="s">
        <v>16</v>
      </c>
      <c r="G115" s="68"/>
      <c r="H115" s="60"/>
      <c r="I115" s="60"/>
      <c r="J115" s="32"/>
      <c r="K115" s="32"/>
      <c r="L115" s="95"/>
      <c r="M115" s="206">
        <f>M116</f>
        <v>61919566</v>
      </c>
      <c r="N115" s="206">
        <f>N116</f>
        <v>0</v>
      </c>
      <c r="O115" s="206">
        <f>O116</f>
        <v>0</v>
      </c>
      <c r="P115" s="217">
        <f t="shared" si="5"/>
        <v>0</v>
      </c>
    </row>
    <row r="116" spans="1:16" ht="20.25" customHeight="1">
      <c r="A116" s="170" t="s">
        <v>43</v>
      </c>
      <c r="B116" s="59">
        <v>17</v>
      </c>
      <c r="C116" s="59">
        <v>9</v>
      </c>
      <c r="D116" s="59">
        <v>97</v>
      </c>
      <c r="E116" s="59">
        <v>819</v>
      </c>
      <c r="F116" s="62" t="s">
        <v>16</v>
      </c>
      <c r="G116" s="62" t="s">
        <v>22</v>
      </c>
      <c r="H116" s="62"/>
      <c r="I116" s="62"/>
      <c r="J116" s="100"/>
      <c r="K116" s="100"/>
      <c r="L116" s="100"/>
      <c r="M116" s="206">
        <f>M117+M118</f>
        <v>61919566</v>
      </c>
      <c r="N116" s="206">
        <f>N117+N118</f>
        <v>0</v>
      </c>
      <c r="O116" s="206">
        <f>O117+O118</f>
        <v>0</v>
      </c>
      <c r="P116" s="217">
        <f t="shared" si="5"/>
        <v>0</v>
      </c>
    </row>
    <row r="117" spans="1:16" s="113" customFormat="1" ht="20.25" customHeight="1">
      <c r="A117" s="236" t="s">
        <v>89</v>
      </c>
      <c r="B117" s="59">
        <v>17</v>
      </c>
      <c r="C117" s="59">
        <v>9</v>
      </c>
      <c r="D117" s="59">
        <v>97</v>
      </c>
      <c r="E117" s="59">
        <v>819</v>
      </c>
      <c r="F117" s="62" t="s">
        <v>16</v>
      </c>
      <c r="G117" s="62" t="s">
        <v>22</v>
      </c>
      <c r="H117" s="62" t="s">
        <v>299</v>
      </c>
      <c r="I117" s="62"/>
      <c r="J117" s="100"/>
      <c r="K117" s="100"/>
      <c r="L117" s="100"/>
      <c r="M117" s="206">
        <f aca="true" t="shared" si="12" ref="M117:O118">M119</f>
        <v>42922582</v>
      </c>
      <c r="N117" s="206">
        <f t="shared" si="12"/>
        <v>0</v>
      </c>
      <c r="O117" s="206">
        <f t="shared" si="12"/>
        <v>0</v>
      </c>
      <c r="P117" s="217">
        <f t="shared" si="5"/>
        <v>0</v>
      </c>
    </row>
    <row r="118" spans="1:16" ht="18" customHeight="1">
      <c r="A118" s="237"/>
      <c r="B118" s="86">
        <v>17</v>
      </c>
      <c r="C118" s="86">
        <v>9</v>
      </c>
      <c r="D118" s="86">
        <v>97</v>
      </c>
      <c r="E118" s="86">
        <v>819</v>
      </c>
      <c r="F118" s="87" t="s">
        <v>16</v>
      </c>
      <c r="G118" s="87" t="s">
        <v>22</v>
      </c>
      <c r="H118" s="62" t="s">
        <v>300</v>
      </c>
      <c r="I118" s="62"/>
      <c r="J118" s="100"/>
      <c r="K118" s="100"/>
      <c r="L118" s="100"/>
      <c r="M118" s="206">
        <f t="shared" si="12"/>
        <v>18996984</v>
      </c>
      <c r="N118" s="206">
        <f t="shared" si="12"/>
        <v>0</v>
      </c>
      <c r="O118" s="206">
        <f t="shared" si="12"/>
        <v>0</v>
      </c>
      <c r="P118" s="217">
        <f t="shared" si="5"/>
        <v>0</v>
      </c>
    </row>
    <row r="119" spans="1:16" ht="19.5" customHeight="1">
      <c r="A119" s="236" t="s">
        <v>129</v>
      </c>
      <c r="B119" s="59">
        <v>17</v>
      </c>
      <c r="C119" s="59">
        <v>9</v>
      </c>
      <c r="D119" s="59">
        <v>97</v>
      </c>
      <c r="E119" s="59">
        <v>819</v>
      </c>
      <c r="F119" s="62" t="s">
        <v>16</v>
      </c>
      <c r="G119" s="62" t="s">
        <v>22</v>
      </c>
      <c r="H119" s="62" t="s">
        <v>299</v>
      </c>
      <c r="I119" s="62" t="s">
        <v>72</v>
      </c>
      <c r="J119" s="106"/>
      <c r="K119" s="101"/>
      <c r="L119" s="100"/>
      <c r="M119" s="206">
        <f>M122+M128+M130+M134+M136+M138+M142+M143+M145+M148+M149+M150+M152+M154</f>
        <v>42922582</v>
      </c>
      <c r="N119" s="206">
        <f>N122+N128+N130+N134+N136+N138+N142+N143+N145+N148+N149+N150+N152+N154</f>
        <v>0</v>
      </c>
      <c r="O119" s="206">
        <f>O122+O128+O130+O134+O136+O138+O142+O143+O145+O148+O149+O150+O152+O154</f>
        <v>0</v>
      </c>
      <c r="P119" s="217">
        <f t="shared" si="5"/>
        <v>0</v>
      </c>
    </row>
    <row r="120" spans="1:16" s="113" customFormat="1" ht="21" customHeight="1">
      <c r="A120" s="237"/>
      <c r="B120" s="59">
        <v>17</v>
      </c>
      <c r="C120" s="59">
        <v>9</v>
      </c>
      <c r="D120" s="59">
        <v>97</v>
      </c>
      <c r="E120" s="59">
        <v>819</v>
      </c>
      <c r="F120" s="62" t="s">
        <v>16</v>
      </c>
      <c r="G120" s="62" t="s">
        <v>22</v>
      </c>
      <c r="H120" s="62" t="s">
        <v>300</v>
      </c>
      <c r="I120" s="62" t="s">
        <v>72</v>
      </c>
      <c r="J120" s="106"/>
      <c r="K120" s="101"/>
      <c r="L120" s="100"/>
      <c r="M120" s="206">
        <f>M124+M126+M141+M146</f>
        <v>18996984</v>
      </c>
      <c r="N120" s="206">
        <f>N124+N126+N141+N146</f>
        <v>0</v>
      </c>
      <c r="O120" s="206">
        <f>O124+O126+O141+O146</f>
        <v>0</v>
      </c>
      <c r="P120" s="217">
        <f t="shared" si="5"/>
        <v>0</v>
      </c>
    </row>
    <row r="121" spans="1:16" s="35" customFormat="1" ht="17.25" customHeight="1">
      <c r="A121" s="115" t="str">
        <f>'[1]стройка'!B119</f>
        <v>Дубровский район</v>
      </c>
      <c r="B121" s="89"/>
      <c r="C121" s="89"/>
      <c r="D121" s="89"/>
      <c r="E121" s="89"/>
      <c r="F121" s="68"/>
      <c r="G121" s="68"/>
      <c r="H121" s="66"/>
      <c r="I121" s="68"/>
      <c r="J121" s="100"/>
      <c r="K121" s="100"/>
      <c r="L121" s="100"/>
      <c r="M121" s="211">
        <f>M122</f>
        <v>8055799</v>
      </c>
      <c r="N121" s="211">
        <f>N122</f>
        <v>0</v>
      </c>
      <c r="O121" s="211">
        <f>O122</f>
        <v>0</v>
      </c>
      <c r="P121" s="217">
        <f t="shared" si="5"/>
        <v>0</v>
      </c>
    </row>
    <row r="122" spans="1:16" s="113" customFormat="1" ht="52.5" customHeight="1">
      <c r="A122" s="90" t="str">
        <f>'[1]стройка'!B120</f>
        <v>Строительство автомобильной дороги Подъезд к ферме КРС ООО "БМК" вблизи н.п.Радичи на км 3+700 автомобильной дороги Сеща-Радичи в Дубровском районе Брянской области</v>
      </c>
      <c r="B122" s="89">
        <v>17</v>
      </c>
      <c r="C122" s="89">
        <v>9</v>
      </c>
      <c r="D122" s="89">
        <v>97</v>
      </c>
      <c r="E122" s="89">
        <v>819</v>
      </c>
      <c r="F122" s="68" t="s">
        <v>16</v>
      </c>
      <c r="G122" s="68" t="s">
        <v>22</v>
      </c>
      <c r="H122" s="66" t="s">
        <v>299</v>
      </c>
      <c r="I122" s="68" t="s">
        <v>72</v>
      </c>
      <c r="J122" s="32" t="s">
        <v>59</v>
      </c>
      <c r="K122" s="32">
        <v>2.73</v>
      </c>
      <c r="L122" s="32">
        <v>2017</v>
      </c>
      <c r="M122" s="212">
        <v>8055799</v>
      </c>
      <c r="N122" s="200"/>
      <c r="O122" s="200"/>
      <c r="P122" s="216">
        <f t="shared" si="5"/>
        <v>0</v>
      </c>
    </row>
    <row r="123" spans="1:16" s="113" customFormat="1" ht="25.5" customHeight="1">
      <c r="A123" s="115" t="str">
        <f>'[1]стройка'!B121</f>
        <v>Карачевский  район</v>
      </c>
      <c r="B123" s="89"/>
      <c r="C123" s="89"/>
      <c r="D123" s="89"/>
      <c r="E123" s="89"/>
      <c r="F123" s="68"/>
      <c r="G123" s="68"/>
      <c r="H123" s="66"/>
      <c r="I123" s="68"/>
      <c r="J123" s="32"/>
      <c r="K123" s="32"/>
      <c r="L123" s="32"/>
      <c r="M123" s="211">
        <f>M124</f>
        <v>9982340</v>
      </c>
      <c r="N123" s="211">
        <f>N124</f>
        <v>0</v>
      </c>
      <c r="O123" s="211">
        <f>O124</f>
        <v>0</v>
      </c>
      <c r="P123" s="217">
        <f t="shared" si="5"/>
        <v>0</v>
      </c>
    </row>
    <row r="124" spans="1:16" s="35" customFormat="1" ht="64.5" customHeight="1">
      <c r="A124" s="114" t="str">
        <f>'[1]стройка'!B122</f>
        <v>Строительство автомобильной дороги Куприна-Сомово на участке Куприна-граница Орловской области в Карачевском районе Брянской области (вблизи н.п. Сомово Шаблыкинского района Орловской области)</v>
      </c>
      <c r="B124" s="89">
        <v>17</v>
      </c>
      <c r="C124" s="89">
        <v>9</v>
      </c>
      <c r="D124" s="89">
        <v>97</v>
      </c>
      <c r="E124" s="89">
        <v>819</v>
      </c>
      <c r="F124" s="68" t="s">
        <v>16</v>
      </c>
      <c r="G124" s="68" t="s">
        <v>22</v>
      </c>
      <c r="H124" s="66" t="s">
        <v>300</v>
      </c>
      <c r="I124" s="68" t="s">
        <v>72</v>
      </c>
      <c r="J124" s="32" t="s">
        <v>59</v>
      </c>
      <c r="K124" s="32">
        <v>2.5</v>
      </c>
      <c r="L124" s="32">
        <v>2017</v>
      </c>
      <c r="M124" s="212">
        <v>9982340</v>
      </c>
      <c r="N124" s="200"/>
      <c r="O124" s="200"/>
      <c r="P124" s="216">
        <f t="shared" si="5"/>
        <v>0</v>
      </c>
    </row>
    <row r="125" spans="1:16" s="35" customFormat="1" ht="28.5" customHeight="1">
      <c r="A125" s="115" t="str">
        <f>'[1]стройка'!B123</f>
        <v>Клетнянский  район</v>
      </c>
      <c r="B125" s="89"/>
      <c r="C125" s="89"/>
      <c r="D125" s="89"/>
      <c r="E125" s="89"/>
      <c r="F125" s="68"/>
      <c r="G125" s="68"/>
      <c r="H125" s="66"/>
      <c r="I125" s="68"/>
      <c r="J125" s="32"/>
      <c r="K125" s="32"/>
      <c r="L125" s="32"/>
      <c r="M125" s="211">
        <f>M126</f>
        <v>2748568</v>
      </c>
      <c r="N125" s="211">
        <f>N126</f>
        <v>0</v>
      </c>
      <c r="O125" s="211">
        <f>O126</f>
        <v>0</v>
      </c>
      <c r="P125" s="217">
        <f t="shared" si="5"/>
        <v>0</v>
      </c>
    </row>
    <row r="126" spans="1:16" s="35" customFormat="1" ht="47.25" customHeight="1">
      <c r="A126" s="114" t="str">
        <f>'[1]стройка'!B124</f>
        <v>Строительство автомобильной дороги Подъезд к ферме КРС СПК "Родина" от автомобильной дороги "Клетня-Строительная Слобода"-Алень на км 7+600 в Клетнянском районе Брянской области </v>
      </c>
      <c r="B126" s="89">
        <v>17</v>
      </c>
      <c r="C126" s="89">
        <v>9</v>
      </c>
      <c r="D126" s="89">
        <v>97</v>
      </c>
      <c r="E126" s="89">
        <v>819</v>
      </c>
      <c r="F126" s="68" t="s">
        <v>16</v>
      </c>
      <c r="G126" s="68" t="s">
        <v>22</v>
      </c>
      <c r="H126" s="66" t="s">
        <v>300</v>
      </c>
      <c r="I126" s="68" t="s">
        <v>72</v>
      </c>
      <c r="J126" s="32" t="s">
        <v>59</v>
      </c>
      <c r="K126" s="32">
        <v>1.045</v>
      </c>
      <c r="L126" s="32">
        <v>2017</v>
      </c>
      <c r="M126" s="212">
        <v>2748568</v>
      </c>
      <c r="N126" s="200"/>
      <c r="O126" s="200"/>
      <c r="P126" s="216">
        <f t="shared" si="5"/>
        <v>0</v>
      </c>
    </row>
    <row r="127" spans="1:16" s="35" customFormat="1" ht="26.25" customHeight="1">
      <c r="A127" s="115" t="str">
        <f>'[1]стройка'!B125</f>
        <v>Климовский  район</v>
      </c>
      <c r="B127" s="89"/>
      <c r="C127" s="89"/>
      <c r="D127" s="89"/>
      <c r="E127" s="89"/>
      <c r="F127" s="68"/>
      <c r="G127" s="68"/>
      <c r="H127" s="66"/>
      <c r="I127" s="68"/>
      <c r="J127" s="32"/>
      <c r="K127" s="32"/>
      <c r="L127" s="32"/>
      <c r="M127" s="211">
        <f>M128</f>
        <v>2850322</v>
      </c>
      <c r="N127" s="211">
        <f>N128</f>
        <v>0</v>
      </c>
      <c r="O127" s="211">
        <f>O128</f>
        <v>0</v>
      </c>
      <c r="P127" s="217">
        <f t="shared" si="5"/>
        <v>0</v>
      </c>
    </row>
    <row r="128" spans="1:16" s="35" customFormat="1" ht="60.75" customHeight="1">
      <c r="A128" s="114" t="str">
        <f>'[1]стройка'!B126</f>
        <v>Строительство автомобильной дороги Подъезд к агрогородку "Гетманобудский"   от автомобильной дороги "Климово-Чуровичи" - Гетманова Буда на км 3+000  в Климовском районе Брянской области  </v>
      </c>
      <c r="B128" s="89">
        <v>17</v>
      </c>
      <c r="C128" s="89">
        <v>9</v>
      </c>
      <c r="D128" s="89">
        <v>97</v>
      </c>
      <c r="E128" s="89">
        <v>819</v>
      </c>
      <c r="F128" s="68" t="s">
        <v>16</v>
      </c>
      <c r="G128" s="68" t="s">
        <v>22</v>
      </c>
      <c r="H128" s="66" t="s">
        <v>299</v>
      </c>
      <c r="I128" s="68" t="s">
        <v>72</v>
      </c>
      <c r="J128" s="32" t="s">
        <v>59</v>
      </c>
      <c r="K128" s="32">
        <v>0.98</v>
      </c>
      <c r="L128" s="32">
        <v>2017</v>
      </c>
      <c r="M128" s="212">
        <v>2850322</v>
      </c>
      <c r="N128" s="200"/>
      <c r="O128" s="200"/>
      <c r="P128" s="216">
        <f t="shared" si="5"/>
        <v>0</v>
      </c>
    </row>
    <row r="129" spans="1:16" s="35" customFormat="1" ht="20.25" customHeight="1">
      <c r="A129" s="115" t="str">
        <f>'[1]стройка'!B127</f>
        <v>Красногорский  район</v>
      </c>
      <c r="B129" s="89"/>
      <c r="C129" s="89"/>
      <c r="D129" s="89"/>
      <c r="E129" s="89"/>
      <c r="F129" s="68"/>
      <c r="G129" s="68"/>
      <c r="H129" s="66"/>
      <c r="I129" s="68"/>
      <c r="J129" s="32"/>
      <c r="K129" s="32"/>
      <c r="L129" s="32"/>
      <c r="M129" s="211">
        <f>M130</f>
        <v>2751538</v>
      </c>
      <c r="N129" s="211">
        <f>N130</f>
        <v>0</v>
      </c>
      <c r="O129" s="211">
        <f>O130</f>
        <v>0</v>
      </c>
      <c r="P129" s="217">
        <f t="shared" si="5"/>
        <v>0</v>
      </c>
    </row>
    <row r="130" spans="1:16" s="35" customFormat="1" ht="60" customHeight="1">
      <c r="A130" s="114" t="str">
        <f>'[1]стройка'!B128</f>
        <v>Строительство автомобильной дороги Подъезд к МТФ № 1 в н.п. Перелазы от автомобильной дороги Перелазы - Зеленая Дубрава на км 0+320  в Красногорском районе Брянской области </v>
      </c>
      <c r="B130" s="89">
        <v>17</v>
      </c>
      <c r="C130" s="89">
        <v>9</v>
      </c>
      <c r="D130" s="89">
        <v>97</v>
      </c>
      <c r="E130" s="89">
        <v>819</v>
      </c>
      <c r="F130" s="68" t="s">
        <v>16</v>
      </c>
      <c r="G130" s="68" t="s">
        <v>22</v>
      </c>
      <c r="H130" s="66" t="s">
        <v>299</v>
      </c>
      <c r="I130" s="68" t="s">
        <v>72</v>
      </c>
      <c r="J130" s="32" t="s">
        <v>59</v>
      </c>
      <c r="K130" s="32">
        <v>1.155</v>
      </c>
      <c r="L130" s="32">
        <v>2017</v>
      </c>
      <c r="M130" s="212">
        <v>2751538</v>
      </c>
      <c r="N130" s="200"/>
      <c r="O130" s="200"/>
      <c r="P130" s="216">
        <f t="shared" si="5"/>
        <v>0</v>
      </c>
    </row>
    <row r="131" spans="1:16" s="16" customFormat="1" ht="23.25" customHeight="1" hidden="1">
      <c r="A131" s="115" t="str">
        <f>'[1]стройка'!B129</f>
        <v>Мглинский  район</v>
      </c>
      <c r="B131" s="89"/>
      <c r="C131" s="89"/>
      <c r="D131" s="89"/>
      <c r="E131" s="89"/>
      <c r="F131" s="68"/>
      <c r="G131" s="68"/>
      <c r="H131" s="66"/>
      <c r="I131" s="68"/>
      <c r="J131" s="32"/>
      <c r="K131" s="32"/>
      <c r="L131" s="32"/>
      <c r="M131" s="211">
        <f>M132</f>
        <v>0</v>
      </c>
      <c r="N131" s="200"/>
      <c r="O131" s="200"/>
      <c r="P131" s="216" t="e">
        <f t="shared" si="5"/>
        <v>#DIV/0!</v>
      </c>
    </row>
    <row r="132" spans="1:16" s="16" customFormat="1" ht="39" customHeight="1" hidden="1">
      <c r="A132" s="114" t="str">
        <f>'[1]стройка'!B130</f>
        <v>Реконструкция автомобильной дороги "Унеча-Мглин"-Бурчак-Ферма КРС ООО "БМК"  в Мглинском районе Брянской области</v>
      </c>
      <c r="B132" s="89">
        <v>17</v>
      </c>
      <c r="C132" s="89">
        <v>9</v>
      </c>
      <c r="D132" s="89">
        <v>97</v>
      </c>
      <c r="E132" s="89">
        <v>819</v>
      </c>
      <c r="F132" s="68" t="s">
        <v>16</v>
      </c>
      <c r="G132" s="68" t="s">
        <v>22</v>
      </c>
      <c r="H132" s="66" t="s">
        <v>299</v>
      </c>
      <c r="I132" s="68" t="s">
        <v>72</v>
      </c>
      <c r="J132" s="32" t="s">
        <v>59</v>
      </c>
      <c r="K132" s="32">
        <v>13.745</v>
      </c>
      <c r="L132" s="32">
        <v>2017</v>
      </c>
      <c r="M132" s="212">
        <v>0</v>
      </c>
      <c r="N132" s="200"/>
      <c r="O132" s="200"/>
      <c r="P132" s="216" t="e">
        <f t="shared" si="5"/>
        <v>#DIV/0!</v>
      </c>
    </row>
    <row r="133" spans="1:16" s="16" customFormat="1" ht="31.5" customHeight="1">
      <c r="A133" s="115" t="str">
        <f>'[1]стройка'!B131</f>
        <v>Рогнединский  район</v>
      </c>
      <c r="B133" s="89"/>
      <c r="C133" s="89"/>
      <c r="D133" s="89"/>
      <c r="E133" s="89"/>
      <c r="F133" s="68"/>
      <c r="G133" s="68"/>
      <c r="H133" s="66"/>
      <c r="I133" s="68"/>
      <c r="J133" s="32"/>
      <c r="K133" s="32"/>
      <c r="L133" s="32"/>
      <c r="M133" s="211">
        <f>M134</f>
        <v>837078</v>
      </c>
      <c r="N133" s="211">
        <f>N134</f>
        <v>0</v>
      </c>
      <c r="O133" s="211">
        <f>O134</f>
        <v>0</v>
      </c>
      <c r="P133" s="217">
        <f t="shared" si="5"/>
        <v>0</v>
      </c>
    </row>
    <row r="134" spans="1:16" s="16" customFormat="1" ht="50.25" customHeight="1">
      <c r="A134" s="114" t="str">
        <f>'[1]стройка'!B132</f>
        <v>Подъезд к ферме КРС ООО "Дубровское" от автомобильной дороги "Яблонь-Вороново"-Лутовиновка в Рогнединском районе Брянской области</v>
      </c>
      <c r="B134" s="89">
        <v>17</v>
      </c>
      <c r="C134" s="89">
        <v>9</v>
      </c>
      <c r="D134" s="89">
        <v>97</v>
      </c>
      <c r="E134" s="89">
        <v>819</v>
      </c>
      <c r="F134" s="68" t="s">
        <v>16</v>
      </c>
      <c r="G134" s="68" t="s">
        <v>22</v>
      </c>
      <c r="H134" s="66" t="s">
        <v>299</v>
      </c>
      <c r="I134" s="68" t="s">
        <v>72</v>
      </c>
      <c r="J134" s="32" t="s">
        <v>59</v>
      </c>
      <c r="K134" s="32">
        <v>0.345</v>
      </c>
      <c r="L134" s="32">
        <v>2017</v>
      </c>
      <c r="M134" s="212">
        <v>837078</v>
      </c>
      <c r="N134" s="200"/>
      <c r="O134" s="200"/>
      <c r="P134" s="216">
        <f t="shared" si="5"/>
        <v>0</v>
      </c>
    </row>
    <row r="135" spans="1:16" s="16" customFormat="1" ht="24.75" customHeight="1">
      <c r="A135" s="115" t="str">
        <f>'[1]стройка'!B133</f>
        <v>Севский  район</v>
      </c>
      <c r="B135" s="89"/>
      <c r="C135" s="89"/>
      <c r="D135" s="89"/>
      <c r="E135" s="89"/>
      <c r="F135" s="68"/>
      <c r="G135" s="68"/>
      <c r="H135" s="66"/>
      <c r="I135" s="68"/>
      <c r="J135" s="32"/>
      <c r="K135" s="32"/>
      <c r="L135" s="32"/>
      <c r="M135" s="211">
        <f>M136</f>
        <v>2602352</v>
      </c>
      <c r="N135" s="211">
        <f>N136</f>
        <v>0</v>
      </c>
      <c r="O135" s="211">
        <f>O136</f>
        <v>0</v>
      </c>
      <c r="P135" s="217">
        <f t="shared" si="5"/>
        <v>0</v>
      </c>
    </row>
    <row r="136" spans="1:16" s="16" customFormat="1" ht="44.25" customHeight="1">
      <c r="A136" s="114" t="str">
        <f>'[1]стройка'!B134</f>
        <v>Строительство автомобильной дороги Подъезд к МТФ "Шведчики"  на км 27+000 автомобильной дороги Комаричи-Севск в Севском районе Брянской области</v>
      </c>
      <c r="B136" s="89">
        <v>17</v>
      </c>
      <c r="C136" s="89">
        <v>9</v>
      </c>
      <c r="D136" s="89">
        <v>97</v>
      </c>
      <c r="E136" s="89">
        <v>819</v>
      </c>
      <c r="F136" s="68" t="s">
        <v>16</v>
      </c>
      <c r="G136" s="68" t="s">
        <v>22</v>
      </c>
      <c r="H136" s="66" t="s">
        <v>299</v>
      </c>
      <c r="I136" s="68" t="s">
        <v>72</v>
      </c>
      <c r="J136" s="32" t="s">
        <v>59</v>
      </c>
      <c r="K136" s="32">
        <v>0.888</v>
      </c>
      <c r="L136" s="32">
        <v>2017</v>
      </c>
      <c r="M136" s="212">
        <v>2602352</v>
      </c>
      <c r="N136" s="200"/>
      <c r="O136" s="200"/>
      <c r="P136" s="216">
        <f t="shared" si="5"/>
        <v>0</v>
      </c>
    </row>
    <row r="137" spans="1:16" s="16" customFormat="1" ht="30.75" customHeight="1">
      <c r="A137" s="115" t="str">
        <f>'[1]стройка'!B135</f>
        <v>Стародубский  район</v>
      </c>
      <c r="B137" s="89"/>
      <c r="C137" s="89"/>
      <c r="D137" s="89"/>
      <c r="E137" s="89"/>
      <c r="F137" s="68"/>
      <c r="G137" s="68"/>
      <c r="H137" s="66"/>
      <c r="I137" s="68"/>
      <c r="J137" s="32"/>
      <c r="K137" s="32"/>
      <c r="L137" s="32"/>
      <c r="M137" s="211">
        <f>M138+M141+M142+M143</f>
        <v>10929849</v>
      </c>
      <c r="N137" s="211">
        <f>N138+N141+N142+N143</f>
        <v>0</v>
      </c>
      <c r="O137" s="211">
        <f>O138+O141+O142+O143</f>
        <v>0</v>
      </c>
      <c r="P137" s="217">
        <f aca="true" t="shared" si="13" ref="P137:P200">O137/M137*100</f>
        <v>0</v>
      </c>
    </row>
    <row r="138" spans="1:16" s="16" customFormat="1" ht="49.5" customHeight="1">
      <c r="A138" s="114" t="str">
        <f>'[1]стройка'!B136</f>
        <v>Строительство автомобильной дороги Подъезд к ферме КРС ООО "Русское молоко" в с.Чубковичи в Стародубском районе Брянской области</v>
      </c>
      <c r="B138" s="89">
        <v>17</v>
      </c>
      <c r="C138" s="89">
        <v>9</v>
      </c>
      <c r="D138" s="89">
        <v>97</v>
      </c>
      <c r="E138" s="89">
        <v>819</v>
      </c>
      <c r="F138" s="68" t="s">
        <v>16</v>
      </c>
      <c r="G138" s="68" t="s">
        <v>22</v>
      </c>
      <c r="H138" s="66" t="s">
        <v>299</v>
      </c>
      <c r="I138" s="68" t="s">
        <v>72</v>
      </c>
      <c r="J138" s="32" t="s">
        <v>59</v>
      </c>
      <c r="K138" s="32">
        <v>0.43</v>
      </c>
      <c r="L138" s="32">
        <v>2017</v>
      </c>
      <c r="M138" s="212">
        <v>1524957</v>
      </c>
      <c r="N138" s="200"/>
      <c r="O138" s="200"/>
      <c r="P138" s="216">
        <f t="shared" si="13"/>
        <v>0</v>
      </c>
    </row>
    <row r="139" spans="1:16" s="16" customFormat="1" ht="44.25" customHeight="1" hidden="1">
      <c r="A139" s="114" t="str">
        <f>'[1]стройка'!B137</f>
        <v>Строительство автомобильной дороги Подъезд к ферме КРС СПК  "Стародубский" в с.Пантусово в Стародубском районе Брянской области</v>
      </c>
      <c r="B139" s="89">
        <v>17</v>
      </c>
      <c r="C139" s="89">
        <v>9</v>
      </c>
      <c r="D139" s="89">
        <v>97</v>
      </c>
      <c r="E139" s="89">
        <v>819</v>
      </c>
      <c r="F139" s="68" t="s">
        <v>16</v>
      </c>
      <c r="G139" s="68" t="s">
        <v>22</v>
      </c>
      <c r="H139" s="66" t="s">
        <v>299</v>
      </c>
      <c r="I139" s="68" t="s">
        <v>72</v>
      </c>
      <c r="J139" s="32" t="s">
        <v>59</v>
      </c>
      <c r="K139" s="32">
        <v>1.285</v>
      </c>
      <c r="L139" s="32">
        <v>2017</v>
      </c>
      <c r="M139" s="212">
        <v>0</v>
      </c>
      <c r="N139" s="200"/>
      <c r="O139" s="200"/>
      <c r="P139" s="216" t="e">
        <f t="shared" si="13"/>
        <v>#DIV/0!</v>
      </c>
    </row>
    <row r="140" spans="1:16" s="16" customFormat="1" ht="48" customHeight="1" hidden="1">
      <c r="A140" s="114" t="str">
        <f>'[1]стройка'!B138</f>
        <v>Строительство автомобильной дороги Подъезд к ферме КРС ООО "Русское молоко" в с.Нижнее в Стародубском районе Брянской области</v>
      </c>
      <c r="B140" s="89">
        <v>17</v>
      </c>
      <c r="C140" s="89">
        <v>9</v>
      </c>
      <c r="D140" s="89">
        <v>97</v>
      </c>
      <c r="E140" s="89">
        <v>819</v>
      </c>
      <c r="F140" s="68" t="s">
        <v>16</v>
      </c>
      <c r="G140" s="68" t="s">
        <v>22</v>
      </c>
      <c r="H140" s="66" t="s">
        <v>299</v>
      </c>
      <c r="I140" s="68" t="s">
        <v>72</v>
      </c>
      <c r="J140" s="32" t="s">
        <v>59</v>
      </c>
      <c r="K140" s="32">
        <v>2.189</v>
      </c>
      <c r="L140" s="32">
        <v>2017</v>
      </c>
      <c r="M140" s="212">
        <v>0</v>
      </c>
      <c r="N140" s="200"/>
      <c r="O140" s="200"/>
      <c r="P140" s="216" t="e">
        <f t="shared" si="13"/>
        <v>#DIV/0!</v>
      </c>
    </row>
    <row r="141" spans="1:16" s="16" customFormat="1" ht="48" customHeight="1">
      <c r="A141" s="114" t="str">
        <f>'[1]стройка'!B139</f>
        <v>Строительство автомобильной дороги Подъезд к ферме КРС ООО  "АгроЛенина" в с.Дохновичи в Стародубском районе Брянской области</v>
      </c>
      <c r="B141" s="89">
        <v>17</v>
      </c>
      <c r="C141" s="89">
        <v>9</v>
      </c>
      <c r="D141" s="89">
        <v>97</v>
      </c>
      <c r="E141" s="89">
        <v>819</v>
      </c>
      <c r="F141" s="68" t="s">
        <v>16</v>
      </c>
      <c r="G141" s="68" t="s">
        <v>22</v>
      </c>
      <c r="H141" s="66" t="s">
        <v>300</v>
      </c>
      <c r="I141" s="68" t="s">
        <v>72</v>
      </c>
      <c r="J141" s="32" t="s">
        <v>59</v>
      </c>
      <c r="K141" s="32">
        <v>1.61</v>
      </c>
      <c r="L141" s="32">
        <v>2017</v>
      </c>
      <c r="M141" s="212">
        <v>2679187</v>
      </c>
      <c r="N141" s="200"/>
      <c r="O141" s="200"/>
      <c r="P141" s="216">
        <f t="shared" si="13"/>
        <v>0</v>
      </c>
    </row>
    <row r="142" spans="1:16" s="16" customFormat="1" ht="48" customHeight="1">
      <c r="A142" s="114" t="s">
        <v>304</v>
      </c>
      <c r="B142" s="89">
        <v>17</v>
      </c>
      <c r="C142" s="89">
        <v>9</v>
      </c>
      <c r="D142" s="89">
        <v>97</v>
      </c>
      <c r="E142" s="89">
        <v>819</v>
      </c>
      <c r="F142" s="68" t="s">
        <v>16</v>
      </c>
      <c r="G142" s="68" t="s">
        <v>22</v>
      </c>
      <c r="H142" s="66" t="s">
        <v>299</v>
      </c>
      <c r="I142" s="68" t="s">
        <v>72</v>
      </c>
      <c r="J142" s="32" t="s">
        <v>59</v>
      </c>
      <c r="K142" s="32">
        <v>1.285</v>
      </c>
      <c r="L142" s="32">
        <v>2017</v>
      </c>
      <c r="M142" s="212">
        <v>2589346</v>
      </c>
      <c r="N142" s="200"/>
      <c r="O142" s="200"/>
      <c r="P142" s="216">
        <f t="shared" si="13"/>
        <v>0</v>
      </c>
    </row>
    <row r="143" spans="1:16" s="16" customFormat="1" ht="48" customHeight="1">
      <c r="A143" s="114" t="s">
        <v>305</v>
      </c>
      <c r="B143" s="89">
        <v>17</v>
      </c>
      <c r="C143" s="89">
        <v>9</v>
      </c>
      <c r="D143" s="89">
        <v>97</v>
      </c>
      <c r="E143" s="89">
        <v>819</v>
      </c>
      <c r="F143" s="68" t="s">
        <v>16</v>
      </c>
      <c r="G143" s="68" t="s">
        <v>22</v>
      </c>
      <c r="H143" s="66" t="s">
        <v>299</v>
      </c>
      <c r="I143" s="68" t="s">
        <v>72</v>
      </c>
      <c r="J143" s="32" t="s">
        <v>59</v>
      </c>
      <c r="K143" s="32">
        <v>2.189</v>
      </c>
      <c r="L143" s="32">
        <v>2017</v>
      </c>
      <c r="M143" s="212">
        <v>4136359</v>
      </c>
      <c r="N143" s="200"/>
      <c r="O143" s="200"/>
      <c r="P143" s="216">
        <f t="shared" si="13"/>
        <v>0</v>
      </c>
    </row>
    <row r="144" spans="1:16" ht="21.75" customHeight="1">
      <c r="A144" s="115" t="str">
        <f>'[1]стройка'!B140</f>
        <v>Суземский  район</v>
      </c>
      <c r="B144" s="89"/>
      <c r="C144" s="89"/>
      <c r="D144" s="89"/>
      <c r="E144" s="89"/>
      <c r="F144" s="68"/>
      <c r="G144" s="68"/>
      <c r="H144" s="66"/>
      <c r="I144" s="68"/>
      <c r="J144" s="32"/>
      <c r="K144" s="32"/>
      <c r="L144" s="32"/>
      <c r="M144" s="211">
        <f>M145+M146</f>
        <v>7002875</v>
      </c>
      <c r="N144" s="211">
        <f>N145+N146</f>
        <v>0</v>
      </c>
      <c r="O144" s="211">
        <f>O145+O146</f>
        <v>0</v>
      </c>
      <c r="P144" s="217">
        <f t="shared" si="13"/>
        <v>0</v>
      </c>
    </row>
    <row r="145" spans="1:16" s="113" customFormat="1" ht="51" customHeight="1">
      <c r="A145" s="114" t="str">
        <f>'[1]стройка'!B141</f>
        <v>Строительство автомобильной дороги "Суземка-Трубчевск"-Холмецкий Хутор"-пост Нерусса в Суземском районе Брянской области</v>
      </c>
      <c r="B145" s="89">
        <v>17</v>
      </c>
      <c r="C145" s="89">
        <v>9</v>
      </c>
      <c r="D145" s="89">
        <v>97</v>
      </c>
      <c r="E145" s="89">
        <v>819</v>
      </c>
      <c r="F145" s="68" t="s">
        <v>16</v>
      </c>
      <c r="G145" s="68" t="s">
        <v>22</v>
      </c>
      <c r="H145" s="66" t="s">
        <v>299</v>
      </c>
      <c r="I145" s="68" t="s">
        <v>72</v>
      </c>
      <c r="J145" s="32" t="s">
        <v>59</v>
      </c>
      <c r="K145" s="32">
        <v>5.026</v>
      </c>
      <c r="L145" s="32">
        <v>2017</v>
      </c>
      <c r="M145" s="212">
        <v>3415986</v>
      </c>
      <c r="N145" s="200"/>
      <c r="O145" s="200"/>
      <c r="P145" s="216">
        <f t="shared" si="13"/>
        <v>0</v>
      </c>
    </row>
    <row r="146" spans="1:16" ht="65.25" customHeight="1">
      <c r="A146" s="114" t="str">
        <f>'[1]стройка'!B142</f>
        <v>Строительство автомобильной дороги Подъезд к откормочной площадке КРС ООО "БМК" вблизи н.п.Невдольск на км 16+000 автомобильной дороги "Украина"-Суземка в Суземском районе Брянской области</v>
      </c>
      <c r="B146" s="89">
        <v>17</v>
      </c>
      <c r="C146" s="89">
        <v>9</v>
      </c>
      <c r="D146" s="89">
        <v>97</v>
      </c>
      <c r="E146" s="89">
        <v>819</v>
      </c>
      <c r="F146" s="68" t="s">
        <v>16</v>
      </c>
      <c r="G146" s="68" t="s">
        <v>22</v>
      </c>
      <c r="H146" s="66" t="s">
        <v>300</v>
      </c>
      <c r="I146" s="68" t="s">
        <v>72</v>
      </c>
      <c r="J146" s="32" t="s">
        <v>59</v>
      </c>
      <c r="K146" s="32">
        <v>1</v>
      </c>
      <c r="L146" s="32">
        <v>2017</v>
      </c>
      <c r="M146" s="212">
        <v>3586889</v>
      </c>
      <c r="N146" s="200"/>
      <c r="O146" s="200"/>
      <c r="P146" s="216">
        <f t="shared" si="13"/>
        <v>0</v>
      </c>
    </row>
    <row r="147" spans="1:16" ht="19.5" customHeight="1">
      <c r="A147" s="115" t="str">
        <f>'[1]стройка'!B143</f>
        <v>Суражский  район</v>
      </c>
      <c r="B147" s="89"/>
      <c r="C147" s="89"/>
      <c r="D147" s="89"/>
      <c r="E147" s="89"/>
      <c r="F147" s="68"/>
      <c r="G147" s="68"/>
      <c r="H147" s="66"/>
      <c r="I147" s="68"/>
      <c r="J147" s="32"/>
      <c r="K147" s="32"/>
      <c r="L147" s="32"/>
      <c r="M147" s="211">
        <f>M148+M149+M150</f>
        <v>5019026</v>
      </c>
      <c r="N147" s="211">
        <f>N148+N149+N150</f>
        <v>0</v>
      </c>
      <c r="O147" s="211">
        <f>O148+O149+O150</f>
        <v>0</v>
      </c>
      <c r="P147" s="217">
        <f t="shared" si="13"/>
        <v>0</v>
      </c>
    </row>
    <row r="148" spans="1:16" ht="60.75" customHeight="1">
      <c r="A148" s="114" t="str">
        <f>'[1]стройка'!B144</f>
        <v>Строительство автомобильной дороги Подъезд к МТФ колхоза "Серп и Молот" в н.п.Влазовичи на км 0+150 автомобильной дороги Влазовичи-Васильевка в Суражском районе Брянской области</v>
      </c>
      <c r="B148" s="89">
        <v>17</v>
      </c>
      <c r="C148" s="89">
        <v>9</v>
      </c>
      <c r="D148" s="89">
        <v>97</v>
      </c>
      <c r="E148" s="89">
        <v>819</v>
      </c>
      <c r="F148" s="68" t="s">
        <v>16</v>
      </c>
      <c r="G148" s="68" t="s">
        <v>22</v>
      </c>
      <c r="H148" s="66" t="s">
        <v>299</v>
      </c>
      <c r="I148" s="68" t="s">
        <v>72</v>
      </c>
      <c r="J148" s="32" t="s">
        <v>59</v>
      </c>
      <c r="K148" s="32">
        <v>1.04</v>
      </c>
      <c r="L148" s="32">
        <v>2017</v>
      </c>
      <c r="M148" s="212">
        <v>2542674</v>
      </c>
      <c r="N148" s="200"/>
      <c r="O148" s="200"/>
      <c r="P148" s="216">
        <f t="shared" si="13"/>
        <v>0</v>
      </c>
    </row>
    <row r="149" spans="1:16" ht="55.5" customHeight="1">
      <c r="A149" s="114" t="str">
        <f>'[1]стройка'!B145</f>
        <v>Строительство автомобильной дороги Подъезд к МТФ СПК "Восход" в н.п.Октябрьское на км 15+100 автомобильной дороги Сураж-Гордеевка в Суражском районе Брянской области</v>
      </c>
      <c r="B149" s="89">
        <v>17</v>
      </c>
      <c r="C149" s="89">
        <v>9</v>
      </c>
      <c r="D149" s="89">
        <v>97</v>
      </c>
      <c r="E149" s="89">
        <v>819</v>
      </c>
      <c r="F149" s="68" t="s">
        <v>16</v>
      </c>
      <c r="G149" s="68" t="s">
        <v>22</v>
      </c>
      <c r="H149" s="66" t="s">
        <v>299</v>
      </c>
      <c r="I149" s="68" t="s">
        <v>72</v>
      </c>
      <c r="J149" s="32" t="s">
        <v>59</v>
      </c>
      <c r="K149" s="32">
        <v>0.625</v>
      </c>
      <c r="L149" s="32">
        <v>2017</v>
      </c>
      <c r="M149" s="212">
        <v>1376517</v>
      </c>
      <c r="N149" s="200"/>
      <c r="O149" s="200"/>
      <c r="P149" s="216">
        <f t="shared" si="13"/>
        <v>0</v>
      </c>
    </row>
    <row r="150" spans="1:16" ht="48" customHeight="1">
      <c r="A150" s="114" t="str">
        <f>'[1]стройка'!B146</f>
        <v>Строительство автомобильной дороги  Подъезд  к МТФ СПК "Западный" в н.п. Гудовка в Суражском районе Брянской области</v>
      </c>
      <c r="B150" s="89">
        <v>17</v>
      </c>
      <c r="C150" s="89">
        <v>9</v>
      </c>
      <c r="D150" s="89">
        <v>97</v>
      </c>
      <c r="E150" s="89">
        <v>819</v>
      </c>
      <c r="F150" s="68" t="s">
        <v>16</v>
      </c>
      <c r="G150" s="68" t="s">
        <v>22</v>
      </c>
      <c r="H150" s="66" t="s">
        <v>299</v>
      </c>
      <c r="I150" s="68" t="s">
        <v>72</v>
      </c>
      <c r="J150" s="32" t="s">
        <v>59</v>
      </c>
      <c r="K150" s="32">
        <v>0.365</v>
      </c>
      <c r="L150" s="32">
        <v>2017</v>
      </c>
      <c r="M150" s="212">
        <v>1099835</v>
      </c>
      <c r="N150" s="200"/>
      <c r="O150" s="200"/>
      <c r="P150" s="216">
        <f t="shared" si="13"/>
        <v>0</v>
      </c>
    </row>
    <row r="151" spans="1:16" ht="19.5" customHeight="1">
      <c r="A151" s="115" t="str">
        <f>'[1]стройка'!B147</f>
        <v>Трубчевский  район</v>
      </c>
      <c r="B151" s="89"/>
      <c r="C151" s="89"/>
      <c r="D151" s="89"/>
      <c r="E151" s="89"/>
      <c r="F151" s="68"/>
      <c r="G151" s="68"/>
      <c r="H151" s="66"/>
      <c r="I151" s="68"/>
      <c r="J151" s="32"/>
      <c r="K151" s="32"/>
      <c r="L151" s="32"/>
      <c r="M151" s="211">
        <f>M152</f>
        <v>4419380</v>
      </c>
      <c r="N151" s="211">
        <f>N152</f>
        <v>0</v>
      </c>
      <c r="O151" s="211">
        <f>O152</f>
        <v>0</v>
      </c>
      <c r="P151" s="217">
        <f t="shared" si="13"/>
        <v>0</v>
      </c>
    </row>
    <row r="152" spans="1:16" ht="44.25" customHeight="1">
      <c r="A152" s="114" t="str">
        <f>'[1]стройка'!B148</f>
        <v>Строительство автомобильной дороги "Трубчевск-Погар"-Колодезки в Трубчевском районе Брянской области</v>
      </c>
      <c r="B152" s="89">
        <v>17</v>
      </c>
      <c r="C152" s="89">
        <v>9</v>
      </c>
      <c r="D152" s="89">
        <v>97</v>
      </c>
      <c r="E152" s="89">
        <v>819</v>
      </c>
      <c r="F152" s="68" t="s">
        <v>16</v>
      </c>
      <c r="G152" s="68" t="s">
        <v>22</v>
      </c>
      <c r="H152" s="66" t="s">
        <v>299</v>
      </c>
      <c r="I152" s="68" t="s">
        <v>72</v>
      </c>
      <c r="J152" s="32" t="s">
        <v>59</v>
      </c>
      <c r="K152" s="32">
        <v>1.379</v>
      </c>
      <c r="L152" s="32">
        <v>2017</v>
      </c>
      <c r="M152" s="212">
        <v>4419380</v>
      </c>
      <c r="N152" s="200"/>
      <c r="O152" s="200"/>
      <c r="P152" s="216">
        <f t="shared" si="13"/>
        <v>0</v>
      </c>
    </row>
    <row r="153" spans="1:16" ht="15.75">
      <c r="A153" s="115" t="str">
        <f>'[1]стройка'!B149</f>
        <v>Унечский  район</v>
      </c>
      <c r="B153" s="89"/>
      <c r="C153" s="89"/>
      <c r="D153" s="89"/>
      <c r="E153" s="89"/>
      <c r="F153" s="68"/>
      <c r="G153" s="68"/>
      <c r="H153" s="66"/>
      <c r="I153" s="68"/>
      <c r="J153" s="32"/>
      <c r="K153" s="32"/>
      <c r="L153" s="32"/>
      <c r="M153" s="211">
        <f>M154</f>
        <v>4720439</v>
      </c>
      <c r="N153" s="211">
        <f>N154</f>
        <v>0</v>
      </c>
      <c r="O153" s="211">
        <f>O154</f>
        <v>0</v>
      </c>
      <c r="P153" s="217">
        <f t="shared" si="13"/>
        <v>0</v>
      </c>
    </row>
    <row r="154" spans="1:16" s="24" customFormat="1" ht="49.5" customHeight="1">
      <c r="A154" s="114" t="str">
        <f>'[1]стройка'!B150</f>
        <v>Строительство автомобильной дороги "Унеча - ст.Рассуха - Лизогубовка" - Трудовик в Унечском районе Брянской области</v>
      </c>
      <c r="B154" s="89">
        <v>17</v>
      </c>
      <c r="C154" s="89">
        <v>9</v>
      </c>
      <c r="D154" s="89">
        <v>97</v>
      </c>
      <c r="E154" s="89">
        <v>819</v>
      </c>
      <c r="F154" s="68" t="s">
        <v>16</v>
      </c>
      <c r="G154" s="68" t="s">
        <v>22</v>
      </c>
      <c r="H154" s="66" t="s">
        <v>299</v>
      </c>
      <c r="I154" s="68" t="s">
        <v>72</v>
      </c>
      <c r="J154" s="32" t="s">
        <v>59</v>
      </c>
      <c r="K154" s="32">
        <v>1.415</v>
      </c>
      <c r="L154" s="32">
        <v>2017</v>
      </c>
      <c r="M154" s="212">
        <v>4720439</v>
      </c>
      <c r="N154" s="200"/>
      <c r="O154" s="200"/>
      <c r="P154" s="216">
        <f t="shared" si="13"/>
        <v>0</v>
      </c>
    </row>
    <row r="155" spans="1:16" s="24" customFormat="1" ht="30.75" customHeight="1">
      <c r="A155" s="234" t="s">
        <v>23</v>
      </c>
      <c r="B155" s="59" t="s">
        <v>38</v>
      </c>
      <c r="C155" s="59">
        <v>9</v>
      </c>
      <c r="D155" s="59">
        <v>91</v>
      </c>
      <c r="E155" s="59" t="s">
        <v>26</v>
      </c>
      <c r="F155" s="62" t="s">
        <v>17</v>
      </c>
      <c r="G155" s="68"/>
      <c r="H155" s="66"/>
      <c r="I155" s="68"/>
      <c r="J155" s="32"/>
      <c r="K155" s="32"/>
      <c r="L155" s="32"/>
      <c r="M155" s="211">
        <f aca="true" t="shared" si="14" ref="M155:O156">M157</f>
        <v>36904623</v>
      </c>
      <c r="N155" s="211">
        <f t="shared" si="14"/>
        <v>0</v>
      </c>
      <c r="O155" s="211">
        <f t="shared" si="14"/>
        <v>0</v>
      </c>
      <c r="P155" s="217">
        <f t="shared" si="13"/>
        <v>0</v>
      </c>
    </row>
    <row r="156" spans="1:16" s="24" customFormat="1" ht="21.75" customHeight="1">
      <c r="A156" s="235"/>
      <c r="B156" s="91" t="s">
        <v>38</v>
      </c>
      <c r="C156" s="91">
        <v>9</v>
      </c>
      <c r="D156" s="91">
        <v>92</v>
      </c>
      <c r="E156" s="91" t="s">
        <v>26</v>
      </c>
      <c r="F156" s="91" t="s">
        <v>17</v>
      </c>
      <c r="G156" s="91" t="s">
        <v>0</v>
      </c>
      <c r="H156" s="60"/>
      <c r="I156" s="60"/>
      <c r="J156" s="96"/>
      <c r="K156" s="32"/>
      <c r="L156" s="95"/>
      <c r="M156" s="210">
        <f t="shared" si="14"/>
        <v>27741114</v>
      </c>
      <c r="N156" s="210">
        <f t="shared" si="14"/>
        <v>0</v>
      </c>
      <c r="O156" s="210">
        <f t="shared" si="14"/>
        <v>0</v>
      </c>
      <c r="P156" s="217">
        <f t="shared" si="13"/>
        <v>0</v>
      </c>
    </row>
    <row r="157" spans="1:16" s="24" customFormat="1" ht="20.25" customHeight="1">
      <c r="A157" s="220" t="s">
        <v>24</v>
      </c>
      <c r="B157" s="91" t="s">
        <v>38</v>
      </c>
      <c r="C157" s="91">
        <v>9</v>
      </c>
      <c r="D157" s="91">
        <v>91</v>
      </c>
      <c r="E157" s="91" t="s">
        <v>26</v>
      </c>
      <c r="F157" s="91" t="s">
        <v>17</v>
      </c>
      <c r="G157" s="91" t="s">
        <v>15</v>
      </c>
      <c r="H157" s="60"/>
      <c r="I157" s="60"/>
      <c r="J157" s="96"/>
      <c r="K157" s="32"/>
      <c r="L157" s="95"/>
      <c r="M157" s="210">
        <f aca="true" t="shared" si="15" ref="M157:O158">M159+M161</f>
        <v>36904623</v>
      </c>
      <c r="N157" s="210">
        <f t="shared" si="15"/>
        <v>0</v>
      </c>
      <c r="O157" s="210">
        <f t="shared" si="15"/>
        <v>0</v>
      </c>
      <c r="P157" s="217">
        <f t="shared" si="13"/>
        <v>0</v>
      </c>
    </row>
    <row r="158" spans="1:16" s="24" customFormat="1" ht="19.5" customHeight="1">
      <c r="A158" s="221"/>
      <c r="B158" s="91" t="s">
        <v>38</v>
      </c>
      <c r="C158" s="91">
        <v>9</v>
      </c>
      <c r="D158" s="91">
        <v>92</v>
      </c>
      <c r="E158" s="91" t="s">
        <v>26</v>
      </c>
      <c r="F158" s="91" t="s">
        <v>17</v>
      </c>
      <c r="G158" s="91" t="s">
        <v>15</v>
      </c>
      <c r="H158" s="60"/>
      <c r="I158" s="60"/>
      <c r="J158" s="96"/>
      <c r="K158" s="32"/>
      <c r="L158" s="95"/>
      <c r="M158" s="210">
        <f t="shared" si="15"/>
        <v>27741114</v>
      </c>
      <c r="N158" s="210">
        <f t="shared" si="15"/>
        <v>0</v>
      </c>
      <c r="O158" s="210">
        <f t="shared" si="15"/>
        <v>0</v>
      </c>
      <c r="P158" s="217">
        <f t="shared" si="13"/>
        <v>0</v>
      </c>
    </row>
    <row r="159" spans="1:16" s="24" customFormat="1" ht="24" customHeight="1">
      <c r="A159" s="220" t="s">
        <v>75</v>
      </c>
      <c r="B159" s="91" t="s">
        <v>38</v>
      </c>
      <c r="C159" s="91">
        <v>9</v>
      </c>
      <c r="D159" s="91">
        <v>91</v>
      </c>
      <c r="E159" s="91" t="s">
        <v>26</v>
      </c>
      <c r="F159" s="91" t="s">
        <v>17</v>
      </c>
      <c r="G159" s="91" t="s">
        <v>15</v>
      </c>
      <c r="H159" s="63" t="s">
        <v>299</v>
      </c>
      <c r="I159" s="60" t="s">
        <v>72</v>
      </c>
      <c r="J159" s="96"/>
      <c r="K159" s="32"/>
      <c r="L159" s="95"/>
      <c r="M159" s="210">
        <f aca="true" t="shared" si="16" ref="M159:O160">M163</f>
        <v>16986918</v>
      </c>
      <c r="N159" s="210">
        <f t="shared" si="16"/>
        <v>0</v>
      </c>
      <c r="O159" s="210">
        <f t="shared" si="16"/>
        <v>0</v>
      </c>
      <c r="P159" s="217">
        <f t="shared" si="13"/>
        <v>0</v>
      </c>
    </row>
    <row r="160" spans="1:16" s="24" customFormat="1" ht="23.25" customHeight="1">
      <c r="A160" s="233"/>
      <c r="B160" s="91" t="s">
        <v>38</v>
      </c>
      <c r="C160" s="91">
        <v>9</v>
      </c>
      <c r="D160" s="91">
        <v>92</v>
      </c>
      <c r="E160" s="91" t="s">
        <v>26</v>
      </c>
      <c r="F160" s="91" t="s">
        <v>17</v>
      </c>
      <c r="G160" s="91" t="s">
        <v>15</v>
      </c>
      <c r="H160" s="91" t="s">
        <v>299</v>
      </c>
      <c r="I160" s="91" t="s">
        <v>72</v>
      </c>
      <c r="J160" s="96"/>
      <c r="K160" s="32"/>
      <c r="L160" s="95"/>
      <c r="M160" s="210">
        <f t="shared" si="16"/>
        <v>18978989</v>
      </c>
      <c r="N160" s="210">
        <f t="shared" si="16"/>
        <v>0</v>
      </c>
      <c r="O160" s="210">
        <f t="shared" si="16"/>
        <v>0</v>
      </c>
      <c r="P160" s="217">
        <f t="shared" si="13"/>
        <v>0</v>
      </c>
    </row>
    <row r="161" spans="1:16" s="24" customFormat="1" ht="23.25" customHeight="1">
      <c r="A161" s="233"/>
      <c r="B161" s="91" t="s">
        <v>38</v>
      </c>
      <c r="C161" s="91">
        <v>9</v>
      </c>
      <c r="D161" s="91">
        <v>91</v>
      </c>
      <c r="E161" s="91" t="s">
        <v>26</v>
      </c>
      <c r="F161" s="91" t="s">
        <v>17</v>
      </c>
      <c r="G161" s="91" t="s">
        <v>15</v>
      </c>
      <c r="H161" s="91">
        <v>11270</v>
      </c>
      <c r="I161" s="91" t="s">
        <v>72</v>
      </c>
      <c r="J161" s="96"/>
      <c r="K161" s="32"/>
      <c r="L161" s="95"/>
      <c r="M161" s="210">
        <f>M172</f>
        <v>19917705</v>
      </c>
      <c r="N161" s="210">
        <f>N172</f>
        <v>0</v>
      </c>
      <c r="O161" s="210">
        <f>O172</f>
        <v>0</v>
      </c>
      <c r="P161" s="217">
        <f t="shared" si="13"/>
        <v>0</v>
      </c>
    </row>
    <row r="162" spans="1:16" s="24" customFormat="1" ht="23.25" customHeight="1">
      <c r="A162" s="221"/>
      <c r="B162" s="91" t="s">
        <v>38</v>
      </c>
      <c r="C162" s="91">
        <v>9</v>
      </c>
      <c r="D162" s="91">
        <v>92</v>
      </c>
      <c r="E162" s="91" t="s">
        <v>26</v>
      </c>
      <c r="F162" s="91" t="s">
        <v>17</v>
      </c>
      <c r="G162" s="91" t="s">
        <v>15</v>
      </c>
      <c r="H162" s="91">
        <v>11270</v>
      </c>
      <c r="I162" s="91" t="s">
        <v>72</v>
      </c>
      <c r="J162" s="96"/>
      <c r="K162" s="32"/>
      <c r="L162" s="95"/>
      <c r="M162" s="210">
        <f>M199</f>
        <v>8762125</v>
      </c>
      <c r="N162" s="210">
        <f>N199</f>
        <v>0</v>
      </c>
      <c r="O162" s="210">
        <f>O199</f>
        <v>0</v>
      </c>
      <c r="P162" s="217">
        <f t="shared" si="13"/>
        <v>0</v>
      </c>
    </row>
    <row r="163" spans="1:16" s="24" customFormat="1" ht="21.75" customHeight="1">
      <c r="A163" s="220" t="s">
        <v>89</v>
      </c>
      <c r="B163" s="91" t="s">
        <v>38</v>
      </c>
      <c r="C163" s="91">
        <v>9</v>
      </c>
      <c r="D163" s="91">
        <v>91</v>
      </c>
      <c r="E163" s="91" t="s">
        <v>26</v>
      </c>
      <c r="F163" s="91" t="s">
        <v>17</v>
      </c>
      <c r="G163" s="91" t="s">
        <v>15</v>
      </c>
      <c r="H163" s="91" t="s">
        <v>299</v>
      </c>
      <c r="I163" s="91" t="s">
        <v>72</v>
      </c>
      <c r="J163" s="96"/>
      <c r="K163" s="32"/>
      <c r="L163" s="95"/>
      <c r="M163" s="210">
        <f aca="true" t="shared" si="17" ref="M163:O164">M167</f>
        <v>16986918</v>
      </c>
      <c r="N163" s="210">
        <f t="shared" si="17"/>
        <v>0</v>
      </c>
      <c r="O163" s="210">
        <f t="shared" si="17"/>
        <v>0</v>
      </c>
      <c r="P163" s="217">
        <f t="shared" si="13"/>
        <v>0</v>
      </c>
    </row>
    <row r="164" spans="1:16" s="24" customFormat="1" ht="18.75" customHeight="1">
      <c r="A164" s="233"/>
      <c r="B164" s="63" t="s">
        <v>38</v>
      </c>
      <c r="C164" s="63">
        <v>9</v>
      </c>
      <c r="D164" s="91">
        <v>92</v>
      </c>
      <c r="E164" s="63" t="s">
        <v>26</v>
      </c>
      <c r="F164" s="63" t="s">
        <v>17</v>
      </c>
      <c r="G164" s="63" t="s">
        <v>15</v>
      </c>
      <c r="H164" s="63" t="s">
        <v>299</v>
      </c>
      <c r="I164" s="91" t="s">
        <v>72</v>
      </c>
      <c r="J164" s="96"/>
      <c r="K164" s="32"/>
      <c r="L164" s="95"/>
      <c r="M164" s="210">
        <f t="shared" si="17"/>
        <v>18978989</v>
      </c>
      <c r="N164" s="210">
        <f t="shared" si="17"/>
        <v>0</v>
      </c>
      <c r="O164" s="210">
        <f t="shared" si="17"/>
        <v>0</v>
      </c>
      <c r="P164" s="217">
        <f t="shared" si="13"/>
        <v>0</v>
      </c>
    </row>
    <row r="165" spans="1:16" s="24" customFormat="1" ht="18.75" customHeight="1">
      <c r="A165" s="233"/>
      <c r="B165" s="63" t="s">
        <v>38</v>
      </c>
      <c r="C165" s="63">
        <v>9</v>
      </c>
      <c r="D165" s="91">
        <v>91</v>
      </c>
      <c r="E165" s="63" t="s">
        <v>26</v>
      </c>
      <c r="F165" s="63" t="s">
        <v>17</v>
      </c>
      <c r="G165" s="63" t="s">
        <v>15</v>
      </c>
      <c r="H165" s="63">
        <v>11270</v>
      </c>
      <c r="I165" s="91" t="s">
        <v>72</v>
      </c>
      <c r="J165" s="96"/>
      <c r="K165" s="32"/>
      <c r="L165" s="95"/>
      <c r="M165" s="210">
        <f>M172</f>
        <v>19917705</v>
      </c>
      <c r="N165" s="210">
        <f>N172</f>
        <v>0</v>
      </c>
      <c r="O165" s="210">
        <f>O172</f>
        <v>0</v>
      </c>
      <c r="P165" s="217">
        <f t="shared" si="13"/>
        <v>0</v>
      </c>
    </row>
    <row r="166" spans="1:16" s="24" customFormat="1" ht="18.75" customHeight="1">
      <c r="A166" s="221"/>
      <c r="B166" s="63" t="s">
        <v>38</v>
      </c>
      <c r="C166" s="63">
        <v>9</v>
      </c>
      <c r="D166" s="91">
        <v>92</v>
      </c>
      <c r="E166" s="63" t="s">
        <v>26</v>
      </c>
      <c r="F166" s="63" t="s">
        <v>17</v>
      </c>
      <c r="G166" s="63" t="s">
        <v>15</v>
      </c>
      <c r="H166" s="63">
        <v>11270</v>
      </c>
      <c r="I166" s="91" t="s">
        <v>72</v>
      </c>
      <c r="J166" s="96"/>
      <c r="K166" s="32"/>
      <c r="L166" s="95"/>
      <c r="M166" s="210">
        <f>M199</f>
        <v>8762125</v>
      </c>
      <c r="N166" s="210">
        <f>N199</f>
        <v>0</v>
      </c>
      <c r="O166" s="210">
        <f>O199</f>
        <v>0</v>
      </c>
      <c r="P166" s="217">
        <f t="shared" si="13"/>
        <v>0</v>
      </c>
    </row>
    <row r="167" spans="1:16" s="24" customFormat="1" ht="18" customHeight="1">
      <c r="A167" s="220" t="s">
        <v>216</v>
      </c>
      <c r="B167" s="63" t="s">
        <v>38</v>
      </c>
      <c r="C167" s="63">
        <v>9</v>
      </c>
      <c r="D167" s="91">
        <v>91</v>
      </c>
      <c r="E167" s="63" t="s">
        <v>26</v>
      </c>
      <c r="F167" s="63" t="s">
        <v>17</v>
      </c>
      <c r="G167" s="63" t="s">
        <v>15</v>
      </c>
      <c r="H167" s="63" t="s">
        <v>299</v>
      </c>
      <c r="I167" s="91" t="s">
        <v>72</v>
      </c>
      <c r="J167" s="96"/>
      <c r="K167" s="32"/>
      <c r="L167" s="95"/>
      <c r="M167" s="210">
        <f>M171</f>
        <v>16986918</v>
      </c>
      <c r="N167" s="210">
        <f>N171</f>
        <v>0</v>
      </c>
      <c r="O167" s="210">
        <f>O171</f>
        <v>0</v>
      </c>
      <c r="P167" s="217">
        <f t="shared" si="13"/>
        <v>0</v>
      </c>
    </row>
    <row r="168" spans="1:16" s="24" customFormat="1" ht="18" customHeight="1">
      <c r="A168" s="233"/>
      <c r="B168" s="63" t="s">
        <v>38</v>
      </c>
      <c r="C168" s="63">
        <v>9</v>
      </c>
      <c r="D168" s="91">
        <v>92</v>
      </c>
      <c r="E168" s="63" t="s">
        <v>26</v>
      </c>
      <c r="F168" s="63" t="s">
        <v>17</v>
      </c>
      <c r="G168" s="63" t="s">
        <v>15</v>
      </c>
      <c r="H168" s="63" t="s">
        <v>299</v>
      </c>
      <c r="I168" s="63" t="s">
        <v>72</v>
      </c>
      <c r="J168" s="96"/>
      <c r="K168" s="32"/>
      <c r="L168" s="95"/>
      <c r="M168" s="210">
        <f>M198</f>
        <v>18978989</v>
      </c>
      <c r="N168" s="210">
        <f>N198</f>
        <v>0</v>
      </c>
      <c r="O168" s="210">
        <f>O198</f>
        <v>0</v>
      </c>
      <c r="P168" s="217">
        <f t="shared" si="13"/>
        <v>0</v>
      </c>
    </row>
    <row r="169" spans="1:16" s="24" customFormat="1" ht="18" customHeight="1">
      <c r="A169" s="233"/>
      <c r="B169" s="63" t="s">
        <v>38</v>
      </c>
      <c r="C169" s="63">
        <v>9</v>
      </c>
      <c r="D169" s="91">
        <v>91</v>
      </c>
      <c r="E169" s="63" t="s">
        <v>26</v>
      </c>
      <c r="F169" s="63" t="s">
        <v>17</v>
      </c>
      <c r="G169" s="63" t="s">
        <v>15</v>
      </c>
      <c r="H169" s="63">
        <v>11270</v>
      </c>
      <c r="I169" s="63" t="s">
        <v>72</v>
      </c>
      <c r="J169" s="96"/>
      <c r="K169" s="32"/>
      <c r="L169" s="95"/>
      <c r="M169" s="210">
        <f>M172</f>
        <v>19917705</v>
      </c>
      <c r="N169" s="210">
        <f>N172</f>
        <v>0</v>
      </c>
      <c r="O169" s="210">
        <f>O172</f>
        <v>0</v>
      </c>
      <c r="P169" s="217">
        <f t="shared" si="13"/>
        <v>0</v>
      </c>
    </row>
    <row r="170" spans="1:16" s="24" customFormat="1" ht="18" customHeight="1">
      <c r="A170" s="221"/>
      <c r="B170" s="63" t="s">
        <v>38</v>
      </c>
      <c r="C170" s="63">
        <v>9</v>
      </c>
      <c r="D170" s="91">
        <v>92</v>
      </c>
      <c r="E170" s="63" t="s">
        <v>26</v>
      </c>
      <c r="F170" s="63" t="s">
        <v>17</v>
      </c>
      <c r="G170" s="63" t="s">
        <v>15</v>
      </c>
      <c r="H170" s="63">
        <v>11270</v>
      </c>
      <c r="I170" s="63" t="s">
        <v>72</v>
      </c>
      <c r="J170" s="96"/>
      <c r="K170" s="32"/>
      <c r="L170" s="95"/>
      <c r="M170" s="210">
        <f>M199</f>
        <v>8762125</v>
      </c>
      <c r="N170" s="210">
        <f>N199</f>
        <v>0</v>
      </c>
      <c r="O170" s="210">
        <f>O199</f>
        <v>0</v>
      </c>
      <c r="P170" s="217">
        <f t="shared" si="13"/>
        <v>0</v>
      </c>
    </row>
    <row r="171" spans="1:16" s="24" customFormat="1" ht="24" customHeight="1">
      <c r="A171" s="220" t="s">
        <v>77</v>
      </c>
      <c r="B171" s="63" t="s">
        <v>38</v>
      </c>
      <c r="C171" s="63">
        <v>9</v>
      </c>
      <c r="D171" s="91">
        <v>91</v>
      </c>
      <c r="E171" s="63" t="s">
        <v>26</v>
      </c>
      <c r="F171" s="63" t="s">
        <v>17</v>
      </c>
      <c r="G171" s="63" t="s">
        <v>15</v>
      </c>
      <c r="H171" s="63" t="s">
        <v>299</v>
      </c>
      <c r="I171" s="63" t="s">
        <v>72</v>
      </c>
      <c r="J171" s="96"/>
      <c r="K171" s="32"/>
      <c r="L171" s="95"/>
      <c r="M171" s="213">
        <f>M174+M175+M177+M179+M181+M183+M184+M186+M190+M192+M196+M197</f>
        <v>16986918</v>
      </c>
      <c r="N171" s="213">
        <f>N174+N175+N177+N179+N181+N183+N184+N186+N190+N192+N196+N197</f>
        <v>0</v>
      </c>
      <c r="O171" s="213">
        <f>O174+O175+O177+O179+O181+O183+O184+O186+O190+O192+O196+O197</f>
        <v>0</v>
      </c>
      <c r="P171" s="217">
        <f t="shared" si="13"/>
        <v>0</v>
      </c>
    </row>
    <row r="172" spans="1:16" s="24" customFormat="1" ht="21.75" customHeight="1">
      <c r="A172" s="221"/>
      <c r="B172" s="63" t="s">
        <v>38</v>
      </c>
      <c r="C172" s="63">
        <v>9</v>
      </c>
      <c r="D172" s="91">
        <v>91</v>
      </c>
      <c r="E172" s="63" t="s">
        <v>26</v>
      </c>
      <c r="F172" s="63" t="s">
        <v>17</v>
      </c>
      <c r="G172" s="63" t="s">
        <v>15</v>
      </c>
      <c r="H172" s="63">
        <v>11270</v>
      </c>
      <c r="I172" s="63" t="s">
        <v>72</v>
      </c>
      <c r="J172" s="96"/>
      <c r="K172" s="32"/>
      <c r="L172" s="95"/>
      <c r="M172" s="213">
        <f>M188+M194</f>
        <v>19917705</v>
      </c>
      <c r="N172" s="213">
        <f>N188+N194</f>
        <v>0</v>
      </c>
      <c r="O172" s="213">
        <f>O188+O194</f>
        <v>0</v>
      </c>
      <c r="P172" s="217">
        <f t="shared" si="13"/>
        <v>0</v>
      </c>
    </row>
    <row r="173" spans="1:16" s="24" customFormat="1" ht="17.25" customHeight="1">
      <c r="A173" s="92" t="s">
        <v>112</v>
      </c>
      <c r="B173" s="63"/>
      <c r="C173" s="63"/>
      <c r="D173" s="91"/>
      <c r="E173" s="63"/>
      <c r="F173" s="63"/>
      <c r="G173" s="63"/>
      <c r="H173" s="63"/>
      <c r="I173" s="63"/>
      <c r="J173" s="96"/>
      <c r="K173" s="32"/>
      <c r="L173" s="95"/>
      <c r="M173" s="213">
        <f>M174+M175</f>
        <v>808396</v>
      </c>
      <c r="N173" s="213">
        <f>N174+N175</f>
        <v>0</v>
      </c>
      <c r="O173" s="213">
        <f>O174+O175</f>
        <v>0</v>
      </c>
      <c r="P173" s="217">
        <f t="shared" si="13"/>
        <v>0</v>
      </c>
    </row>
    <row r="174" spans="1:16" ht="38.25" customHeight="1">
      <c r="A174" s="82" t="s">
        <v>146</v>
      </c>
      <c r="B174" s="60" t="s">
        <v>38</v>
      </c>
      <c r="C174" s="60">
        <v>9</v>
      </c>
      <c r="D174" s="60">
        <v>91</v>
      </c>
      <c r="E174" s="60" t="s">
        <v>26</v>
      </c>
      <c r="F174" s="60" t="s">
        <v>17</v>
      </c>
      <c r="G174" s="60" t="s">
        <v>15</v>
      </c>
      <c r="H174" s="60" t="s">
        <v>299</v>
      </c>
      <c r="I174" s="60" t="s">
        <v>72</v>
      </c>
      <c r="J174" s="96" t="s">
        <v>59</v>
      </c>
      <c r="K174" s="32">
        <v>0.793</v>
      </c>
      <c r="L174" s="95">
        <v>2017</v>
      </c>
      <c r="M174" s="214">
        <v>632860</v>
      </c>
      <c r="N174" s="200"/>
      <c r="O174" s="200"/>
      <c r="P174" s="216">
        <f t="shared" si="13"/>
        <v>0</v>
      </c>
    </row>
    <row r="175" spans="1:16" ht="39.75" customHeight="1">
      <c r="A175" s="82" t="s">
        <v>147</v>
      </c>
      <c r="B175" s="60" t="s">
        <v>38</v>
      </c>
      <c r="C175" s="60">
        <v>9</v>
      </c>
      <c r="D175" s="60">
        <v>91</v>
      </c>
      <c r="E175" s="60" t="s">
        <v>26</v>
      </c>
      <c r="F175" s="60" t="s">
        <v>17</v>
      </c>
      <c r="G175" s="60" t="s">
        <v>15</v>
      </c>
      <c r="H175" s="60" t="s">
        <v>299</v>
      </c>
      <c r="I175" s="60" t="s">
        <v>72</v>
      </c>
      <c r="J175" s="96" t="s">
        <v>59</v>
      </c>
      <c r="K175" s="32">
        <v>0.441</v>
      </c>
      <c r="L175" s="95">
        <v>2017</v>
      </c>
      <c r="M175" s="214">
        <v>175536</v>
      </c>
      <c r="N175" s="200"/>
      <c r="O175" s="200"/>
      <c r="P175" s="216">
        <f t="shared" si="13"/>
        <v>0</v>
      </c>
    </row>
    <row r="176" spans="1:16" ht="15.75">
      <c r="A176" s="92" t="s">
        <v>90</v>
      </c>
      <c r="B176" s="60"/>
      <c r="C176" s="60"/>
      <c r="D176" s="60"/>
      <c r="E176" s="60"/>
      <c r="F176" s="60"/>
      <c r="G176" s="60"/>
      <c r="H176" s="60"/>
      <c r="I176" s="60"/>
      <c r="J176" s="96"/>
      <c r="K176" s="32"/>
      <c r="L176" s="95"/>
      <c r="M176" s="213">
        <f>M177</f>
        <v>4555142</v>
      </c>
      <c r="N176" s="213">
        <f>N177</f>
        <v>0</v>
      </c>
      <c r="O176" s="213">
        <f>O177</f>
        <v>0</v>
      </c>
      <c r="P176" s="217">
        <f t="shared" si="13"/>
        <v>0</v>
      </c>
    </row>
    <row r="177" spans="1:16" ht="24" customHeight="1">
      <c r="A177" s="82" t="s">
        <v>148</v>
      </c>
      <c r="B177" s="60" t="s">
        <v>38</v>
      </c>
      <c r="C177" s="60">
        <v>9</v>
      </c>
      <c r="D177" s="60">
        <v>91</v>
      </c>
      <c r="E177" s="60" t="s">
        <v>26</v>
      </c>
      <c r="F177" s="60" t="s">
        <v>17</v>
      </c>
      <c r="G177" s="60" t="s">
        <v>15</v>
      </c>
      <c r="H177" s="60" t="s">
        <v>299</v>
      </c>
      <c r="I177" s="60" t="s">
        <v>72</v>
      </c>
      <c r="J177" s="96" t="s">
        <v>59</v>
      </c>
      <c r="K177" s="32">
        <v>8.354</v>
      </c>
      <c r="L177" s="95">
        <v>2017</v>
      </c>
      <c r="M177" s="214">
        <v>4555142</v>
      </c>
      <c r="N177" s="200"/>
      <c r="O177" s="200"/>
      <c r="P177" s="216">
        <f t="shared" si="13"/>
        <v>0</v>
      </c>
    </row>
    <row r="178" spans="1:16" ht="17.25" customHeight="1">
      <c r="A178" s="42" t="s">
        <v>73</v>
      </c>
      <c r="B178" s="63"/>
      <c r="C178" s="63"/>
      <c r="D178" s="91"/>
      <c r="E178" s="63"/>
      <c r="F178" s="63"/>
      <c r="G178" s="63"/>
      <c r="H178" s="91"/>
      <c r="I178" s="63"/>
      <c r="J178" s="96"/>
      <c r="K178" s="32"/>
      <c r="L178" s="95"/>
      <c r="M178" s="213">
        <f>M179</f>
        <v>845465</v>
      </c>
      <c r="N178" s="213">
        <f>N179</f>
        <v>0</v>
      </c>
      <c r="O178" s="213">
        <f>O179</f>
        <v>0</v>
      </c>
      <c r="P178" s="217">
        <f t="shared" si="13"/>
        <v>0</v>
      </c>
    </row>
    <row r="179" spans="1:16" ht="32.25" customHeight="1">
      <c r="A179" s="43" t="s">
        <v>149</v>
      </c>
      <c r="B179" s="60" t="s">
        <v>38</v>
      </c>
      <c r="C179" s="60">
        <v>9</v>
      </c>
      <c r="D179" s="60">
        <v>91</v>
      </c>
      <c r="E179" s="60" t="s">
        <v>26</v>
      </c>
      <c r="F179" s="60" t="s">
        <v>17</v>
      </c>
      <c r="G179" s="60" t="s">
        <v>15</v>
      </c>
      <c r="H179" s="60" t="s">
        <v>299</v>
      </c>
      <c r="I179" s="60" t="s">
        <v>72</v>
      </c>
      <c r="J179" s="96" t="s">
        <v>59</v>
      </c>
      <c r="K179" s="32">
        <v>1.195</v>
      </c>
      <c r="L179" s="95">
        <v>2017</v>
      </c>
      <c r="M179" s="214">
        <v>845465</v>
      </c>
      <c r="N179" s="200"/>
      <c r="O179" s="200"/>
      <c r="P179" s="216">
        <f t="shared" si="13"/>
        <v>0</v>
      </c>
    </row>
    <row r="180" spans="1:16" ht="20.25" customHeight="1">
      <c r="A180" s="42" t="s">
        <v>56</v>
      </c>
      <c r="B180" s="60"/>
      <c r="C180" s="60"/>
      <c r="D180" s="60"/>
      <c r="E180" s="60"/>
      <c r="F180" s="60"/>
      <c r="G180" s="60"/>
      <c r="H180" s="60"/>
      <c r="I180" s="60"/>
      <c r="J180" s="96"/>
      <c r="K180" s="32"/>
      <c r="L180" s="95"/>
      <c r="M180" s="213">
        <f>M181</f>
        <v>2198451</v>
      </c>
      <c r="N180" s="213">
        <f>N181</f>
        <v>0</v>
      </c>
      <c r="O180" s="213">
        <f>O181</f>
        <v>0</v>
      </c>
      <c r="P180" s="217">
        <f t="shared" si="13"/>
        <v>0</v>
      </c>
    </row>
    <row r="181" spans="1:16" ht="36.75" customHeight="1">
      <c r="A181" s="43" t="s">
        <v>152</v>
      </c>
      <c r="B181" s="60" t="s">
        <v>38</v>
      </c>
      <c r="C181" s="60">
        <v>9</v>
      </c>
      <c r="D181" s="60">
        <v>91</v>
      </c>
      <c r="E181" s="60" t="s">
        <v>26</v>
      </c>
      <c r="F181" s="60" t="s">
        <v>17</v>
      </c>
      <c r="G181" s="60" t="s">
        <v>15</v>
      </c>
      <c r="H181" s="60" t="s">
        <v>299</v>
      </c>
      <c r="I181" s="60" t="s">
        <v>72</v>
      </c>
      <c r="J181" s="96" t="s">
        <v>59</v>
      </c>
      <c r="K181" s="32">
        <v>2.743</v>
      </c>
      <c r="L181" s="95">
        <v>2017</v>
      </c>
      <c r="M181" s="214">
        <v>2198451</v>
      </c>
      <c r="N181" s="200"/>
      <c r="O181" s="200"/>
      <c r="P181" s="216">
        <f t="shared" si="13"/>
        <v>0</v>
      </c>
    </row>
    <row r="182" spans="1:16" ht="21" customHeight="1">
      <c r="A182" s="42" t="s">
        <v>65</v>
      </c>
      <c r="B182" s="60"/>
      <c r="C182" s="60"/>
      <c r="D182" s="60"/>
      <c r="E182" s="60"/>
      <c r="F182" s="60"/>
      <c r="G182" s="60"/>
      <c r="H182" s="60"/>
      <c r="I182" s="60"/>
      <c r="J182" s="96"/>
      <c r="K182" s="32"/>
      <c r="L182" s="95"/>
      <c r="M182" s="213">
        <f>M183+M184</f>
        <v>1360315</v>
      </c>
      <c r="N182" s="213">
        <f>N183+N184</f>
        <v>0</v>
      </c>
      <c r="O182" s="213">
        <f>O183+O184</f>
        <v>0</v>
      </c>
      <c r="P182" s="217">
        <f t="shared" si="13"/>
        <v>0</v>
      </c>
    </row>
    <row r="183" spans="1:16" ht="15.75">
      <c r="A183" s="43" t="s">
        <v>153</v>
      </c>
      <c r="B183" s="60" t="s">
        <v>38</v>
      </c>
      <c r="C183" s="60">
        <v>9</v>
      </c>
      <c r="D183" s="60">
        <v>91</v>
      </c>
      <c r="E183" s="60" t="s">
        <v>26</v>
      </c>
      <c r="F183" s="60" t="s">
        <v>17</v>
      </c>
      <c r="G183" s="60" t="s">
        <v>15</v>
      </c>
      <c r="H183" s="60" t="s">
        <v>299</v>
      </c>
      <c r="I183" s="60" t="s">
        <v>72</v>
      </c>
      <c r="J183" s="96" t="s">
        <v>59</v>
      </c>
      <c r="K183" s="32">
        <v>1.076</v>
      </c>
      <c r="L183" s="95">
        <v>2017</v>
      </c>
      <c r="M183" s="214">
        <v>612434</v>
      </c>
      <c r="N183" s="200"/>
      <c r="O183" s="200"/>
      <c r="P183" s="216">
        <f t="shared" si="13"/>
        <v>0</v>
      </c>
    </row>
    <row r="184" spans="1:16" ht="15.75">
      <c r="A184" s="43" t="s">
        <v>154</v>
      </c>
      <c r="B184" s="60" t="s">
        <v>38</v>
      </c>
      <c r="C184" s="60">
        <v>9</v>
      </c>
      <c r="D184" s="60">
        <v>91</v>
      </c>
      <c r="E184" s="60" t="s">
        <v>26</v>
      </c>
      <c r="F184" s="60" t="s">
        <v>17</v>
      </c>
      <c r="G184" s="60" t="s">
        <v>15</v>
      </c>
      <c r="H184" s="60" t="s">
        <v>299</v>
      </c>
      <c r="I184" s="60" t="s">
        <v>72</v>
      </c>
      <c r="J184" s="96" t="s">
        <v>59</v>
      </c>
      <c r="K184" s="32">
        <v>1.508</v>
      </c>
      <c r="L184" s="95">
        <v>2017</v>
      </c>
      <c r="M184" s="214">
        <v>747881</v>
      </c>
      <c r="N184" s="200"/>
      <c r="O184" s="200"/>
      <c r="P184" s="216">
        <f t="shared" si="13"/>
        <v>0</v>
      </c>
    </row>
    <row r="185" spans="1:16" ht="15.75">
      <c r="A185" s="42" t="s">
        <v>82</v>
      </c>
      <c r="B185" s="60"/>
      <c r="C185" s="60"/>
      <c r="D185" s="60"/>
      <c r="E185" s="60"/>
      <c r="F185" s="60"/>
      <c r="G185" s="60"/>
      <c r="H185" s="60"/>
      <c r="I185" s="60"/>
      <c r="J185" s="96"/>
      <c r="K185" s="32"/>
      <c r="L185" s="95"/>
      <c r="M185" s="213">
        <f>M186</f>
        <v>1105462</v>
      </c>
      <c r="N185" s="213">
        <f>N186</f>
        <v>0</v>
      </c>
      <c r="O185" s="213">
        <f>O186</f>
        <v>0</v>
      </c>
      <c r="P185" s="217">
        <f t="shared" si="13"/>
        <v>0</v>
      </c>
    </row>
    <row r="186" spans="1:16" ht="15.75">
      <c r="A186" s="43" t="s">
        <v>155</v>
      </c>
      <c r="B186" s="60" t="s">
        <v>38</v>
      </c>
      <c r="C186" s="60">
        <v>9</v>
      </c>
      <c r="D186" s="60">
        <v>91</v>
      </c>
      <c r="E186" s="60" t="s">
        <v>26</v>
      </c>
      <c r="F186" s="60" t="s">
        <v>17</v>
      </c>
      <c r="G186" s="60" t="s">
        <v>15</v>
      </c>
      <c r="H186" s="60" t="s">
        <v>299</v>
      </c>
      <c r="I186" s="60" t="s">
        <v>72</v>
      </c>
      <c r="J186" s="96" t="s">
        <v>59</v>
      </c>
      <c r="K186" s="32">
        <v>2.662</v>
      </c>
      <c r="L186" s="95">
        <v>2017</v>
      </c>
      <c r="M186" s="214">
        <v>1105462</v>
      </c>
      <c r="N186" s="200"/>
      <c r="O186" s="200"/>
      <c r="P186" s="216">
        <f t="shared" si="13"/>
        <v>0</v>
      </c>
    </row>
    <row r="187" spans="1:16" ht="15.75">
      <c r="A187" s="42" t="s">
        <v>99</v>
      </c>
      <c r="B187" s="60"/>
      <c r="C187" s="60"/>
      <c r="D187" s="60"/>
      <c r="E187" s="60"/>
      <c r="F187" s="60"/>
      <c r="G187" s="60"/>
      <c r="H187" s="60"/>
      <c r="I187" s="60"/>
      <c r="J187" s="96"/>
      <c r="K187" s="32"/>
      <c r="L187" s="95"/>
      <c r="M187" s="213">
        <f>M188</f>
        <v>11567010</v>
      </c>
      <c r="N187" s="213">
        <f>N188</f>
        <v>0</v>
      </c>
      <c r="O187" s="213">
        <f>O188</f>
        <v>0</v>
      </c>
      <c r="P187" s="217">
        <f t="shared" si="13"/>
        <v>0</v>
      </c>
    </row>
    <row r="188" spans="1:16" ht="24.75" customHeight="1">
      <c r="A188" s="43" t="s">
        <v>156</v>
      </c>
      <c r="B188" s="60" t="s">
        <v>38</v>
      </c>
      <c r="C188" s="60">
        <v>9</v>
      </c>
      <c r="D188" s="60">
        <v>91</v>
      </c>
      <c r="E188" s="60" t="s">
        <v>26</v>
      </c>
      <c r="F188" s="60" t="s">
        <v>17</v>
      </c>
      <c r="G188" s="60" t="s">
        <v>15</v>
      </c>
      <c r="H188" s="60">
        <v>11270</v>
      </c>
      <c r="I188" s="60" t="s">
        <v>72</v>
      </c>
      <c r="J188" s="96" t="s">
        <v>59</v>
      </c>
      <c r="K188" s="32">
        <v>7.506</v>
      </c>
      <c r="L188" s="95">
        <v>2017</v>
      </c>
      <c r="M188" s="214">
        <v>11567010</v>
      </c>
      <c r="N188" s="200"/>
      <c r="O188" s="200"/>
      <c r="P188" s="216">
        <f t="shared" si="13"/>
        <v>0</v>
      </c>
    </row>
    <row r="189" spans="1:16" s="35" customFormat="1" ht="15.75">
      <c r="A189" s="42" t="s">
        <v>83</v>
      </c>
      <c r="B189" s="60"/>
      <c r="C189" s="60"/>
      <c r="D189" s="60"/>
      <c r="E189" s="60"/>
      <c r="F189" s="60"/>
      <c r="G189" s="60"/>
      <c r="H189" s="60"/>
      <c r="I189" s="60"/>
      <c r="J189" s="96"/>
      <c r="K189" s="32"/>
      <c r="L189" s="95"/>
      <c r="M189" s="213">
        <f>M190</f>
        <v>558362</v>
      </c>
      <c r="N189" s="213">
        <f>N190</f>
        <v>0</v>
      </c>
      <c r="O189" s="213">
        <f>O190</f>
        <v>0</v>
      </c>
      <c r="P189" s="217">
        <f t="shared" si="13"/>
        <v>0</v>
      </c>
    </row>
    <row r="190" spans="1:16" s="35" customFormat="1" ht="31.5">
      <c r="A190" s="43" t="s">
        <v>378</v>
      </c>
      <c r="B190" s="60" t="s">
        <v>38</v>
      </c>
      <c r="C190" s="60">
        <v>9</v>
      </c>
      <c r="D190" s="60">
        <v>91</v>
      </c>
      <c r="E190" s="60" t="s">
        <v>26</v>
      </c>
      <c r="F190" s="60" t="s">
        <v>17</v>
      </c>
      <c r="G190" s="60" t="s">
        <v>15</v>
      </c>
      <c r="H190" s="60" t="s">
        <v>299</v>
      </c>
      <c r="I190" s="60" t="s">
        <v>72</v>
      </c>
      <c r="J190" s="96" t="s">
        <v>59</v>
      </c>
      <c r="K190" s="41">
        <v>2</v>
      </c>
      <c r="L190" s="95">
        <v>2017</v>
      </c>
      <c r="M190" s="214">
        <v>558362</v>
      </c>
      <c r="N190" s="200"/>
      <c r="O190" s="200"/>
      <c r="P190" s="216">
        <f t="shared" si="13"/>
        <v>0</v>
      </c>
    </row>
    <row r="191" spans="1:16" s="35" customFormat="1" ht="15.75">
      <c r="A191" s="26" t="s">
        <v>58</v>
      </c>
      <c r="B191" s="60"/>
      <c r="C191" s="60"/>
      <c r="D191" s="60"/>
      <c r="E191" s="60"/>
      <c r="F191" s="60"/>
      <c r="G191" s="60"/>
      <c r="H191" s="60"/>
      <c r="I191" s="60"/>
      <c r="J191" s="32"/>
      <c r="K191" s="32"/>
      <c r="L191" s="95"/>
      <c r="M191" s="211">
        <f>M192</f>
        <v>3610265</v>
      </c>
      <c r="N191" s="211">
        <f>N192</f>
        <v>0</v>
      </c>
      <c r="O191" s="211">
        <f>O192</f>
        <v>0</v>
      </c>
      <c r="P191" s="217">
        <f t="shared" si="13"/>
        <v>0</v>
      </c>
    </row>
    <row r="192" spans="1:16" s="35" customFormat="1" ht="15.75">
      <c r="A192" s="21" t="s">
        <v>157</v>
      </c>
      <c r="B192" s="60" t="s">
        <v>38</v>
      </c>
      <c r="C192" s="60">
        <v>9</v>
      </c>
      <c r="D192" s="60">
        <v>91</v>
      </c>
      <c r="E192" s="60" t="s">
        <v>26</v>
      </c>
      <c r="F192" s="60" t="s">
        <v>17</v>
      </c>
      <c r="G192" s="60" t="s">
        <v>15</v>
      </c>
      <c r="H192" s="60" t="s">
        <v>299</v>
      </c>
      <c r="I192" s="60" t="s">
        <v>72</v>
      </c>
      <c r="J192" s="32" t="s">
        <v>59</v>
      </c>
      <c r="K192" s="32">
        <v>7.6</v>
      </c>
      <c r="L192" s="95">
        <v>2017</v>
      </c>
      <c r="M192" s="207">
        <v>3610265</v>
      </c>
      <c r="N192" s="200"/>
      <c r="O192" s="200"/>
      <c r="P192" s="216">
        <f t="shared" si="13"/>
        <v>0</v>
      </c>
    </row>
    <row r="193" spans="1:16" ht="18.75">
      <c r="A193" s="75" t="s">
        <v>111</v>
      </c>
      <c r="B193" s="60"/>
      <c r="C193" s="60"/>
      <c r="D193" s="60"/>
      <c r="E193" s="60"/>
      <c r="F193" s="74"/>
      <c r="G193" s="74"/>
      <c r="H193" s="60"/>
      <c r="I193" s="60"/>
      <c r="J193" s="32"/>
      <c r="K193" s="32"/>
      <c r="L193" s="32"/>
      <c r="M193" s="203">
        <f>M194</f>
        <v>8350695</v>
      </c>
      <c r="N193" s="203">
        <f>N194</f>
        <v>0</v>
      </c>
      <c r="O193" s="203">
        <f>O194</f>
        <v>0</v>
      </c>
      <c r="P193" s="217">
        <f t="shared" si="13"/>
        <v>0</v>
      </c>
    </row>
    <row r="194" spans="1:16" ht="21.75" customHeight="1">
      <c r="A194" s="36" t="s">
        <v>158</v>
      </c>
      <c r="B194" s="60" t="s">
        <v>38</v>
      </c>
      <c r="C194" s="60">
        <v>9</v>
      </c>
      <c r="D194" s="60">
        <v>91</v>
      </c>
      <c r="E194" s="60" t="s">
        <v>26</v>
      </c>
      <c r="F194" s="60" t="s">
        <v>17</v>
      </c>
      <c r="G194" s="60" t="s">
        <v>15</v>
      </c>
      <c r="H194" s="60">
        <v>11270</v>
      </c>
      <c r="I194" s="60" t="s">
        <v>72</v>
      </c>
      <c r="J194" s="32" t="s">
        <v>59</v>
      </c>
      <c r="K194" s="32">
        <v>5.17</v>
      </c>
      <c r="L194" s="32">
        <v>2017</v>
      </c>
      <c r="M194" s="207">
        <f>3586404+4764291</f>
        <v>8350695</v>
      </c>
      <c r="N194" s="200"/>
      <c r="O194" s="200"/>
      <c r="P194" s="216">
        <f t="shared" si="13"/>
        <v>0</v>
      </c>
    </row>
    <row r="195" spans="1:16" ht="15.75">
      <c r="A195" s="38" t="s">
        <v>91</v>
      </c>
      <c r="B195" s="60"/>
      <c r="C195" s="60"/>
      <c r="D195" s="60"/>
      <c r="E195" s="60"/>
      <c r="F195" s="74"/>
      <c r="G195" s="74"/>
      <c r="H195" s="60"/>
      <c r="I195" s="60"/>
      <c r="J195" s="32"/>
      <c r="K195" s="32"/>
      <c r="L195" s="32"/>
      <c r="M195" s="203">
        <f>M197+M197</f>
        <v>3375926</v>
      </c>
      <c r="N195" s="203">
        <f>N197+N197</f>
        <v>0</v>
      </c>
      <c r="O195" s="203">
        <f>O197+O197</f>
        <v>0</v>
      </c>
      <c r="P195" s="217">
        <f t="shared" si="13"/>
        <v>0</v>
      </c>
    </row>
    <row r="196" spans="1:16" ht="31.5">
      <c r="A196" s="110" t="s">
        <v>379</v>
      </c>
      <c r="B196" s="60" t="s">
        <v>38</v>
      </c>
      <c r="C196" s="60">
        <v>9</v>
      </c>
      <c r="D196" s="60">
        <v>91</v>
      </c>
      <c r="E196" s="60" t="s">
        <v>26</v>
      </c>
      <c r="F196" s="74" t="s">
        <v>17</v>
      </c>
      <c r="G196" s="74" t="s">
        <v>15</v>
      </c>
      <c r="H196" s="60" t="s">
        <v>299</v>
      </c>
      <c r="I196" s="60" t="s">
        <v>72</v>
      </c>
      <c r="J196" s="32" t="s">
        <v>59</v>
      </c>
      <c r="K196" s="32">
        <v>1.389</v>
      </c>
      <c r="L196" s="32">
        <v>2017</v>
      </c>
      <c r="M196" s="207">
        <v>257097</v>
      </c>
      <c r="N196" s="200"/>
      <c r="O196" s="200"/>
      <c r="P196" s="216">
        <f t="shared" si="13"/>
        <v>0</v>
      </c>
    </row>
    <row r="197" spans="1:16" ht="19.5" customHeight="1">
      <c r="A197" s="114" t="s">
        <v>380</v>
      </c>
      <c r="B197" s="60" t="s">
        <v>38</v>
      </c>
      <c r="C197" s="60">
        <v>9</v>
      </c>
      <c r="D197" s="60">
        <v>91</v>
      </c>
      <c r="E197" s="60" t="s">
        <v>26</v>
      </c>
      <c r="F197" s="74" t="s">
        <v>17</v>
      </c>
      <c r="G197" s="74" t="s">
        <v>15</v>
      </c>
      <c r="H197" s="60" t="s">
        <v>299</v>
      </c>
      <c r="I197" s="60" t="s">
        <v>72</v>
      </c>
      <c r="J197" s="32" t="s">
        <v>59</v>
      </c>
      <c r="K197" s="32">
        <v>1.414</v>
      </c>
      <c r="L197" s="32">
        <v>2017</v>
      </c>
      <c r="M197" s="207">
        <v>1687963</v>
      </c>
      <c r="N197" s="200"/>
      <c r="O197" s="200"/>
      <c r="P197" s="216">
        <f t="shared" si="13"/>
        <v>0</v>
      </c>
    </row>
    <row r="198" spans="1:16" ht="19.5" customHeight="1">
      <c r="A198" s="234" t="s">
        <v>78</v>
      </c>
      <c r="B198" s="10" t="s">
        <v>38</v>
      </c>
      <c r="C198" s="10">
        <v>9</v>
      </c>
      <c r="D198" s="10">
        <v>92</v>
      </c>
      <c r="E198" s="10" t="s">
        <v>26</v>
      </c>
      <c r="F198" s="10" t="s">
        <v>17</v>
      </c>
      <c r="G198" s="10" t="s">
        <v>15</v>
      </c>
      <c r="H198" s="63" t="s">
        <v>299</v>
      </c>
      <c r="I198" s="63" t="s">
        <v>72</v>
      </c>
      <c r="J198" s="32"/>
      <c r="K198" s="32"/>
      <c r="L198" s="95"/>
      <c r="M198" s="211">
        <f>M201+M205+M207+M209+M211+M213+M215+M217+M219+M225</f>
        <v>18978989</v>
      </c>
      <c r="N198" s="211">
        <f>N201+N205+N207+N209+N211+N213+N215+N217+N219+N225</f>
        <v>0</v>
      </c>
      <c r="O198" s="211">
        <f>O201+O205+O207+O209+O211+O213+O215+O217+O219+O225</f>
        <v>0</v>
      </c>
      <c r="P198" s="217">
        <f t="shared" si="13"/>
        <v>0</v>
      </c>
    </row>
    <row r="199" spans="1:16" s="113" customFormat="1" ht="20.25" customHeight="1">
      <c r="A199" s="235"/>
      <c r="B199" s="10" t="s">
        <v>38</v>
      </c>
      <c r="C199" s="10">
        <v>9</v>
      </c>
      <c r="D199" s="10">
        <v>92</v>
      </c>
      <c r="E199" s="10" t="s">
        <v>26</v>
      </c>
      <c r="F199" s="10" t="s">
        <v>17</v>
      </c>
      <c r="G199" s="10" t="s">
        <v>15</v>
      </c>
      <c r="H199" s="63">
        <v>11270</v>
      </c>
      <c r="I199" s="63" t="s">
        <v>72</v>
      </c>
      <c r="J199" s="32"/>
      <c r="K199" s="32"/>
      <c r="L199" s="95"/>
      <c r="M199" s="211">
        <f>M203</f>
        <v>8762125</v>
      </c>
      <c r="N199" s="211">
        <f>N203</f>
        <v>0</v>
      </c>
      <c r="O199" s="211">
        <f>O203</f>
        <v>0</v>
      </c>
      <c r="P199" s="217">
        <f t="shared" si="13"/>
        <v>0</v>
      </c>
    </row>
    <row r="200" spans="1:16" ht="15.75">
      <c r="A200" s="80" t="s">
        <v>57</v>
      </c>
      <c r="B200" s="10"/>
      <c r="C200" s="10"/>
      <c r="D200" s="10"/>
      <c r="E200" s="10"/>
      <c r="F200" s="10"/>
      <c r="G200" s="10"/>
      <c r="H200" s="63"/>
      <c r="I200" s="63"/>
      <c r="J200" s="32"/>
      <c r="K200" s="32"/>
      <c r="L200" s="95"/>
      <c r="M200" s="211">
        <f>M201</f>
        <v>4107306</v>
      </c>
      <c r="N200" s="211">
        <f>N201</f>
        <v>0</v>
      </c>
      <c r="O200" s="211">
        <f>O201</f>
        <v>0</v>
      </c>
      <c r="P200" s="217">
        <f t="shared" si="13"/>
        <v>0</v>
      </c>
    </row>
    <row r="201" spans="1:16" s="113" customFormat="1" ht="48" customHeight="1">
      <c r="A201" s="82" t="s">
        <v>381</v>
      </c>
      <c r="B201" s="9" t="s">
        <v>38</v>
      </c>
      <c r="C201" s="9">
        <v>9</v>
      </c>
      <c r="D201" s="9">
        <v>92</v>
      </c>
      <c r="E201" s="9" t="s">
        <v>26</v>
      </c>
      <c r="F201" s="9" t="s">
        <v>17</v>
      </c>
      <c r="G201" s="9" t="s">
        <v>15</v>
      </c>
      <c r="H201" s="60" t="s">
        <v>299</v>
      </c>
      <c r="I201" s="60" t="s">
        <v>72</v>
      </c>
      <c r="J201" s="32" t="s">
        <v>59</v>
      </c>
      <c r="K201" s="32">
        <v>1.778</v>
      </c>
      <c r="L201" s="95">
        <v>2017</v>
      </c>
      <c r="M201" s="212">
        <v>4107306</v>
      </c>
      <c r="N201" s="200"/>
      <c r="O201" s="200"/>
      <c r="P201" s="216">
        <f aca="true" t="shared" si="18" ref="P201:P264">O201/M201*100</f>
        <v>0</v>
      </c>
    </row>
    <row r="202" spans="1:16" s="113" customFormat="1" ht="24" customHeight="1">
      <c r="A202" s="92" t="s">
        <v>100</v>
      </c>
      <c r="B202" s="9"/>
      <c r="C202" s="9"/>
      <c r="D202" s="9"/>
      <c r="E202" s="9"/>
      <c r="F202" s="9"/>
      <c r="G202" s="9"/>
      <c r="H202" s="60"/>
      <c r="I202" s="60"/>
      <c r="J202" s="32"/>
      <c r="K202" s="32"/>
      <c r="L202" s="95"/>
      <c r="M202" s="211">
        <f>M203</f>
        <v>8762125</v>
      </c>
      <c r="N202" s="211">
        <f>N203</f>
        <v>0</v>
      </c>
      <c r="O202" s="211">
        <f>O203</f>
        <v>0</v>
      </c>
      <c r="P202" s="217">
        <f t="shared" si="18"/>
        <v>0</v>
      </c>
    </row>
    <row r="203" spans="1:16" s="113" customFormat="1" ht="40.5" customHeight="1">
      <c r="A203" s="82" t="s">
        <v>159</v>
      </c>
      <c r="B203" s="9" t="s">
        <v>38</v>
      </c>
      <c r="C203" s="9">
        <v>9</v>
      </c>
      <c r="D203" s="9">
        <v>92</v>
      </c>
      <c r="E203" s="9" t="s">
        <v>26</v>
      </c>
      <c r="F203" s="9" t="s">
        <v>17</v>
      </c>
      <c r="G203" s="9" t="s">
        <v>15</v>
      </c>
      <c r="H203" s="60">
        <v>11270</v>
      </c>
      <c r="I203" s="60" t="s">
        <v>72</v>
      </c>
      <c r="J203" s="32" t="s">
        <v>59</v>
      </c>
      <c r="K203" s="32">
        <v>5.486</v>
      </c>
      <c r="L203" s="95">
        <v>2017</v>
      </c>
      <c r="M203" s="212">
        <v>8762125</v>
      </c>
      <c r="N203" s="200"/>
      <c r="O203" s="200"/>
      <c r="P203" s="216">
        <f t="shared" si="18"/>
        <v>0</v>
      </c>
    </row>
    <row r="204" spans="1:16" ht="21.75" customHeight="1">
      <c r="A204" s="92" t="s">
        <v>73</v>
      </c>
      <c r="B204" s="9"/>
      <c r="C204" s="9"/>
      <c r="D204" s="9"/>
      <c r="E204" s="9"/>
      <c r="F204" s="9"/>
      <c r="G204" s="9"/>
      <c r="H204" s="60"/>
      <c r="I204" s="60"/>
      <c r="J204" s="32"/>
      <c r="K204" s="32"/>
      <c r="L204" s="95"/>
      <c r="M204" s="211">
        <f>M205</f>
        <v>3168197</v>
      </c>
      <c r="N204" s="211">
        <f>N205</f>
        <v>0</v>
      </c>
      <c r="O204" s="211">
        <f>O205</f>
        <v>0</v>
      </c>
      <c r="P204" s="217">
        <f t="shared" si="18"/>
        <v>0</v>
      </c>
    </row>
    <row r="205" spans="1:16" ht="33" customHeight="1">
      <c r="A205" s="82" t="s">
        <v>160</v>
      </c>
      <c r="B205" s="9" t="s">
        <v>38</v>
      </c>
      <c r="C205" s="9">
        <v>9</v>
      </c>
      <c r="D205" s="9">
        <v>92</v>
      </c>
      <c r="E205" s="9" t="s">
        <v>26</v>
      </c>
      <c r="F205" s="9" t="s">
        <v>17</v>
      </c>
      <c r="G205" s="9" t="s">
        <v>15</v>
      </c>
      <c r="H205" s="60" t="s">
        <v>299</v>
      </c>
      <c r="I205" s="60" t="s">
        <v>72</v>
      </c>
      <c r="J205" s="32" t="s">
        <v>59</v>
      </c>
      <c r="K205" s="32">
        <v>4.025</v>
      </c>
      <c r="L205" s="95">
        <v>2017</v>
      </c>
      <c r="M205" s="212">
        <v>3168197</v>
      </c>
      <c r="N205" s="200"/>
      <c r="O205" s="200"/>
      <c r="P205" s="216">
        <f t="shared" si="18"/>
        <v>0</v>
      </c>
    </row>
    <row r="206" spans="1:16" ht="21" customHeight="1">
      <c r="A206" s="92" t="s">
        <v>60</v>
      </c>
      <c r="B206" s="9"/>
      <c r="C206" s="9"/>
      <c r="D206" s="9"/>
      <c r="E206" s="9"/>
      <c r="F206" s="9"/>
      <c r="G206" s="9"/>
      <c r="H206" s="60"/>
      <c r="I206" s="60"/>
      <c r="J206" s="32"/>
      <c r="K206" s="32"/>
      <c r="L206" s="95"/>
      <c r="M206" s="211">
        <f>M207</f>
        <v>334186</v>
      </c>
      <c r="N206" s="211">
        <f>N207</f>
        <v>0</v>
      </c>
      <c r="O206" s="211">
        <f>O207</f>
        <v>0</v>
      </c>
      <c r="P206" s="217">
        <f t="shared" si="18"/>
        <v>0</v>
      </c>
    </row>
    <row r="207" spans="1:16" ht="34.5" customHeight="1">
      <c r="A207" s="82" t="s">
        <v>161</v>
      </c>
      <c r="B207" s="9" t="s">
        <v>38</v>
      </c>
      <c r="C207" s="9">
        <v>9</v>
      </c>
      <c r="D207" s="9">
        <v>92</v>
      </c>
      <c r="E207" s="9" t="s">
        <v>26</v>
      </c>
      <c r="F207" s="9" t="s">
        <v>17</v>
      </c>
      <c r="G207" s="9" t="s">
        <v>15</v>
      </c>
      <c r="H207" s="60" t="s">
        <v>299</v>
      </c>
      <c r="I207" s="60" t="s">
        <v>72</v>
      </c>
      <c r="J207" s="32" t="s">
        <v>59</v>
      </c>
      <c r="K207" s="32">
        <v>0.687</v>
      </c>
      <c r="L207" s="95">
        <v>2017</v>
      </c>
      <c r="M207" s="212">
        <v>334186</v>
      </c>
      <c r="N207" s="200"/>
      <c r="O207" s="200"/>
      <c r="P207" s="216">
        <f t="shared" si="18"/>
        <v>0</v>
      </c>
    </row>
    <row r="208" spans="1:16" ht="17.25" customHeight="1">
      <c r="A208" s="80" t="s">
        <v>56</v>
      </c>
      <c r="B208" s="10"/>
      <c r="C208" s="10"/>
      <c r="D208" s="10"/>
      <c r="E208" s="10"/>
      <c r="F208" s="10"/>
      <c r="G208" s="10"/>
      <c r="H208" s="63"/>
      <c r="I208" s="63"/>
      <c r="J208" s="32"/>
      <c r="K208" s="32"/>
      <c r="L208" s="95"/>
      <c r="M208" s="211">
        <f>M209</f>
        <v>350733</v>
      </c>
      <c r="N208" s="211">
        <f>N209</f>
        <v>0</v>
      </c>
      <c r="O208" s="211">
        <f>O209</f>
        <v>0</v>
      </c>
      <c r="P208" s="217">
        <f t="shared" si="18"/>
        <v>0</v>
      </c>
    </row>
    <row r="209" spans="1:16" ht="38.25" customHeight="1">
      <c r="A209" s="81" t="s">
        <v>162</v>
      </c>
      <c r="B209" s="9" t="s">
        <v>38</v>
      </c>
      <c r="C209" s="9">
        <v>9</v>
      </c>
      <c r="D209" s="9">
        <v>92</v>
      </c>
      <c r="E209" s="9" t="s">
        <v>26</v>
      </c>
      <c r="F209" s="9" t="s">
        <v>17</v>
      </c>
      <c r="G209" s="9" t="s">
        <v>15</v>
      </c>
      <c r="H209" s="60" t="s">
        <v>299</v>
      </c>
      <c r="I209" s="60" t="s">
        <v>72</v>
      </c>
      <c r="J209" s="32" t="s">
        <v>59</v>
      </c>
      <c r="K209" s="32">
        <v>0.892</v>
      </c>
      <c r="L209" s="95">
        <v>2017</v>
      </c>
      <c r="M209" s="212">
        <v>350733</v>
      </c>
      <c r="N209" s="200"/>
      <c r="O209" s="200"/>
      <c r="P209" s="216">
        <f t="shared" si="18"/>
        <v>0</v>
      </c>
    </row>
    <row r="210" spans="1:16" ht="17.25" customHeight="1">
      <c r="A210" s="80" t="s">
        <v>66</v>
      </c>
      <c r="B210" s="9"/>
      <c r="C210" s="9"/>
      <c r="D210" s="9"/>
      <c r="E210" s="9"/>
      <c r="F210" s="9"/>
      <c r="G210" s="9"/>
      <c r="H210" s="60"/>
      <c r="I210" s="60"/>
      <c r="J210" s="32"/>
      <c r="K210" s="32"/>
      <c r="L210" s="95"/>
      <c r="M210" s="211">
        <f>M211</f>
        <v>1046717</v>
      </c>
      <c r="N210" s="211">
        <f>N211</f>
        <v>0</v>
      </c>
      <c r="O210" s="211">
        <f>O211</f>
        <v>0</v>
      </c>
      <c r="P210" s="217">
        <f t="shared" si="18"/>
        <v>0</v>
      </c>
    </row>
    <row r="211" spans="1:16" ht="22.5" customHeight="1">
      <c r="A211" s="81" t="s">
        <v>163</v>
      </c>
      <c r="B211" s="9" t="s">
        <v>38</v>
      </c>
      <c r="C211" s="9">
        <v>9</v>
      </c>
      <c r="D211" s="9">
        <v>92</v>
      </c>
      <c r="E211" s="9" t="s">
        <v>26</v>
      </c>
      <c r="F211" s="9" t="s">
        <v>17</v>
      </c>
      <c r="G211" s="9" t="s">
        <v>15</v>
      </c>
      <c r="H211" s="60" t="s">
        <v>299</v>
      </c>
      <c r="I211" s="60" t="s">
        <v>72</v>
      </c>
      <c r="J211" s="32" t="s">
        <v>59</v>
      </c>
      <c r="K211" s="32">
        <v>2.3</v>
      </c>
      <c r="L211" s="95">
        <v>2017</v>
      </c>
      <c r="M211" s="212">
        <v>1046717</v>
      </c>
      <c r="N211" s="200"/>
      <c r="O211" s="200"/>
      <c r="P211" s="216">
        <f t="shared" si="18"/>
        <v>0</v>
      </c>
    </row>
    <row r="212" spans="1:16" ht="21.75" customHeight="1">
      <c r="A212" s="80" t="s">
        <v>118</v>
      </c>
      <c r="B212" s="10"/>
      <c r="C212" s="10"/>
      <c r="D212" s="10"/>
      <c r="E212" s="10"/>
      <c r="F212" s="10"/>
      <c r="G212" s="10"/>
      <c r="H212" s="63"/>
      <c r="I212" s="63"/>
      <c r="J212" s="32"/>
      <c r="K212" s="32"/>
      <c r="L212" s="95"/>
      <c r="M212" s="211">
        <f>M213</f>
        <v>635545</v>
      </c>
      <c r="N212" s="211">
        <f>N213</f>
        <v>0</v>
      </c>
      <c r="O212" s="211">
        <f>O213</f>
        <v>0</v>
      </c>
      <c r="P212" s="217">
        <f t="shared" si="18"/>
        <v>0</v>
      </c>
    </row>
    <row r="213" spans="1:16" ht="36" customHeight="1">
      <c r="A213" s="82" t="s">
        <v>166</v>
      </c>
      <c r="B213" s="9" t="s">
        <v>38</v>
      </c>
      <c r="C213" s="9">
        <v>9</v>
      </c>
      <c r="D213" s="9">
        <v>92</v>
      </c>
      <c r="E213" s="9" t="s">
        <v>26</v>
      </c>
      <c r="F213" s="9" t="s">
        <v>17</v>
      </c>
      <c r="G213" s="9" t="s">
        <v>15</v>
      </c>
      <c r="H213" s="60" t="s">
        <v>299</v>
      </c>
      <c r="I213" s="60" t="s">
        <v>72</v>
      </c>
      <c r="J213" s="32" t="s">
        <v>59</v>
      </c>
      <c r="K213" s="32">
        <v>3.368</v>
      </c>
      <c r="L213" s="95">
        <v>2017</v>
      </c>
      <c r="M213" s="212">
        <v>635545</v>
      </c>
      <c r="N213" s="200"/>
      <c r="O213" s="200"/>
      <c r="P213" s="216">
        <f t="shared" si="18"/>
        <v>0</v>
      </c>
    </row>
    <row r="214" spans="1:16" ht="20.25" customHeight="1">
      <c r="A214" s="92" t="s">
        <v>83</v>
      </c>
      <c r="B214" s="9"/>
      <c r="C214" s="9"/>
      <c r="D214" s="9"/>
      <c r="E214" s="9"/>
      <c r="F214" s="9"/>
      <c r="G214" s="9"/>
      <c r="H214" s="60"/>
      <c r="I214" s="60"/>
      <c r="J214" s="32"/>
      <c r="K214" s="32"/>
      <c r="L214" s="95"/>
      <c r="M214" s="211">
        <f>M215</f>
        <v>1803714</v>
      </c>
      <c r="N214" s="211">
        <f>N215</f>
        <v>0</v>
      </c>
      <c r="O214" s="211">
        <f>O215</f>
        <v>0</v>
      </c>
      <c r="P214" s="217">
        <f t="shared" si="18"/>
        <v>0</v>
      </c>
    </row>
    <row r="215" spans="1:16" ht="25.5" customHeight="1">
      <c r="A215" s="36" t="s">
        <v>167</v>
      </c>
      <c r="B215" s="9" t="s">
        <v>38</v>
      </c>
      <c r="C215" s="9">
        <v>9</v>
      </c>
      <c r="D215" s="9">
        <v>92</v>
      </c>
      <c r="E215" s="9" t="s">
        <v>26</v>
      </c>
      <c r="F215" s="9" t="s">
        <v>17</v>
      </c>
      <c r="G215" s="9" t="s">
        <v>15</v>
      </c>
      <c r="H215" s="60" t="s">
        <v>299</v>
      </c>
      <c r="I215" s="60" t="s">
        <v>72</v>
      </c>
      <c r="J215" s="32" t="s">
        <v>59</v>
      </c>
      <c r="K215" s="32">
        <v>2.188</v>
      </c>
      <c r="L215" s="95">
        <v>2017</v>
      </c>
      <c r="M215" s="212">
        <v>1803714</v>
      </c>
      <c r="N215" s="200"/>
      <c r="O215" s="200"/>
      <c r="P215" s="216">
        <f t="shared" si="18"/>
        <v>0</v>
      </c>
    </row>
    <row r="216" spans="1:16" ht="24" customHeight="1">
      <c r="A216" s="26" t="s">
        <v>58</v>
      </c>
      <c r="B216" s="60"/>
      <c r="C216" s="60"/>
      <c r="D216" s="60"/>
      <c r="E216" s="60"/>
      <c r="F216" s="60"/>
      <c r="G216" s="60"/>
      <c r="H216" s="60"/>
      <c r="I216" s="60"/>
      <c r="J216" s="33"/>
      <c r="K216" s="33"/>
      <c r="L216" s="32"/>
      <c r="M216" s="203">
        <f>M217</f>
        <v>3796662</v>
      </c>
      <c r="N216" s="203">
        <f>N217</f>
        <v>0</v>
      </c>
      <c r="O216" s="203">
        <f>O217</f>
        <v>0</v>
      </c>
      <c r="P216" s="217">
        <f t="shared" si="18"/>
        <v>0</v>
      </c>
    </row>
    <row r="217" spans="1:16" s="35" customFormat="1" ht="31.5">
      <c r="A217" s="51" t="s">
        <v>199</v>
      </c>
      <c r="B217" s="60">
        <v>17</v>
      </c>
      <c r="C217" s="60">
        <v>9</v>
      </c>
      <c r="D217" s="9">
        <v>92</v>
      </c>
      <c r="E217" s="60" t="s">
        <v>26</v>
      </c>
      <c r="F217" s="60" t="s">
        <v>17</v>
      </c>
      <c r="G217" s="60" t="s">
        <v>15</v>
      </c>
      <c r="H217" s="60" t="s">
        <v>299</v>
      </c>
      <c r="I217" s="60" t="s">
        <v>72</v>
      </c>
      <c r="J217" s="32" t="s">
        <v>59</v>
      </c>
      <c r="K217" s="32">
        <v>7.371</v>
      </c>
      <c r="L217" s="95">
        <v>2017</v>
      </c>
      <c r="M217" s="212">
        <v>3796662</v>
      </c>
      <c r="N217" s="200"/>
      <c r="O217" s="200"/>
      <c r="P217" s="216">
        <f t="shared" si="18"/>
        <v>0</v>
      </c>
    </row>
    <row r="218" spans="1:16" s="35" customFormat="1" ht="28.5" customHeight="1">
      <c r="A218" s="26" t="s">
        <v>91</v>
      </c>
      <c r="B218" s="60"/>
      <c r="C218" s="60"/>
      <c r="D218" s="60"/>
      <c r="E218" s="60"/>
      <c r="F218" s="60"/>
      <c r="G218" s="60"/>
      <c r="H218" s="60"/>
      <c r="I218" s="60"/>
      <c r="J218" s="32"/>
      <c r="K218" s="32"/>
      <c r="L218" s="32"/>
      <c r="M218" s="203">
        <f>M219</f>
        <v>3122111</v>
      </c>
      <c r="N218" s="203">
        <f>N219</f>
        <v>0</v>
      </c>
      <c r="O218" s="203">
        <f>O219</f>
        <v>0</v>
      </c>
      <c r="P218" s="217">
        <f t="shared" si="18"/>
        <v>0</v>
      </c>
    </row>
    <row r="219" spans="1:16" s="35" customFormat="1" ht="27.75" customHeight="1">
      <c r="A219" s="21" t="s">
        <v>168</v>
      </c>
      <c r="B219" s="9" t="s">
        <v>38</v>
      </c>
      <c r="C219" s="9">
        <v>9</v>
      </c>
      <c r="D219" s="9">
        <v>92</v>
      </c>
      <c r="E219" s="9" t="s">
        <v>26</v>
      </c>
      <c r="F219" s="9" t="s">
        <v>17</v>
      </c>
      <c r="G219" s="9" t="s">
        <v>15</v>
      </c>
      <c r="H219" s="60" t="s">
        <v>299</v>
      </c>
      <c r="I219" s="60" t="s">
        <v>72</v>
      </c>
      <c r="J219" s="32" t="s">
        <v>59</v>
      </c>
      <c r="K219" s="41">
        <v>4.07</v>
      </c>
      <c r="L219" s="95">
        <v>2017</v>
      </c>
      <c r="M219" s="207">
        <v>3122111</v>
      </c>
      <c r="N219" s="200"/>
      <c r="O219" s="200"/>
      <c r="P219" s="216">
        <f t="shared" si="18"/>
        <v>0</v>
      </c>
    </row>
    <row r="220" spans="1:16" s="35" customFormat="1" ht="29.25" customHeight="1" hidden="1">
      <c r="A220" s="26" t="s">
        <v>20</v>
      </c>
      <c r="B220" s="10">
        <v>17</v>
      </c>
      <c r="C220" s="10">
        <v>9</v>
      </c>
      <c r="D220" s="10">
        <v>91</v>
      </c>
      <c r="E220" s="10">
        <v>819</v>
      </c>
      <c r="F220" s="10" t="s">
        <v>21</v>
      </c>
      <c r="G220" s="9"/>
      <c r="H220" s="60"/>
      <c r="I220" s="60"/>
      <c r="J220" s="32"/>
      <c r="K220" s="32"/>
      <c r="L220" s="95"/>
      <c r="M220" s="203">
        <f>M221</f>
        <v>0</v>
      </c>
      <c r="N220" s="200"/>
      <c r="O220" s="200"/>
      <c r="P220" s="216" t="e">
        <f t="shared" si="18"/>
        <v>#DIV/0!</v>
      </c>
    </row>
    <row r="221" spans="1:16" s="35" customFormat="1" ht="35.25" customHeight="1" hidden="1">
      <c r="A221" s="26" t="s">
        <v>37</v>
      </c>
      <c r="B221" s="10">
        <v>17</v>
      </c>
      <c r="C221" s="10">
        <v>9</v>
      </c>
      <c r="D221" s="10">
        <v>91</v>
      </c>
      <c r="E221" s="10">
        <v>819</v>
      </c>
      <c r="F221" s="10" t="s">
        <v>21</v>
      </c>
      <c r="G221" s="112" t="s">
        <v>15</v>
      </c>
      <c r="H221" s="60"/>
      <c r="I221" s="60"/>
      <c r="J221" s="32"/>
      <c r="K221" s="32"/>
      <c r="L221" s="95"/>
      <c r="M221" s="203">
        <f>M222</f>
        <v>0</v>
      </c>
      <c r="N221" s="200"/>
      <c r="O221" s="200"/>
      <c r="P221" s="216" t="e">
        <f t="shared" si="18"/>
        <v>#DIV/0!</v>
      </c>
    </row>
    <row r="222" spans="1:16" s="24" customFormat="1" ht="33" customHeight="1" hidden="1">
      <c r="A222" s="26" t="s">
        <v>75</v>
      </c>
      <c r="B222" s="10">
        <v>17</v>
      </c>
      <c r="C222" s="10">
        <v>9</v>
      </c>
      <c r="D222" s="10">
        <v>91</v>
      </c>
      <c r="E222" s="10">
        <v>819</v>
      </c>
      <c r="F222" s="10" t="s">
        <v>21</v>
      </c>
      <c r="G222" s="10" t="s">
        <v>15</v>
      </c>
      <c r="H222" s="60">
        <v>11270</v>
      </c>
      <c r="I222" s="60"/>
      <c r="J222" s="32"/>
      <c r="K222" s="32"/>
      <c r="L222" s="95"/>
      <c r="M222" s="203">
        <f>M223</f>
        <v>0</v>
      </c>
      <c r="N222" s="200"/>
      <c r="O222" s="200"/>
      <c r="P222" s="216" t="e">
        <f t="shared" si="18"/>
        <v>#DIV/0!</v>
      </c>
    </row>
    <row r="223" spans="1:16" s="24" customFormat="1" ht="37.5" customHeight="1" hidden="1">
      <c r="A223" s="26" t="s">
        <v>71</v>
      </c>
      <c r="B223" s="10">
        <v>17</v>
      </c>
      <c r="C223" s="10">
        <v>9</v>
      </c>
      <c r="D223" s="10">
        <v>91</v>
      </c>
      <c r="E223" s="10">
        <v>819</v>
      </c>
      <c r="F223" s="10" t="s">
        <v>21</v>
      </c>
      <c r="G223" s="10" t="s">
        <v>15</v>
      </c>
      <c r="H223" s="60">
        <v>11270</v>
      </c>
      <c r="I223" s="60" t="s">
        <v>72</v>
      </c>
      <c r="J223" s="32"/>
      <c r="K223" s="32"/>
      <c r="L223" s="95"/>
      <c r="M223" s="203">
        <f>M224</f>
        <v>0</v>
      </c>
      <c r="N223" s="200"/>
      <c r="O223" s="200"/>
      <c r="P223" s="216" t="e">
        <f t="shared" si="18"/>
        <v>#DIV/0!</v>
      </c>
    </row>
    <row r="224" spans="1:16" s="35" customFormat="1" ht="24.75" customHeight="1" hidden="1">
      <c r="A224" s="26" t="s">
        <v>57</v>
      </c>
      <c r="B224" s="9"/>
      <c r="C224" s="9"/>
      <c r="D224" s="9"/>
      <c r="E224" s="9"/>
      <c r="F224" s="9"/>
      <c r="G224" s="9"/>
      <c r="H224" s="60"/>
      <c r="I224" s="60"/>
      <c r="J224" s="32"/>
      <c r="K224" s="32"/>
      <c r="L224" s="95"/>
      <c r="M224" s="203">
        <f>M226</f>
        <v>0</v>
      </c>
      <c r="N224" s="200"/>
      <c r="O224" s="200"/>
      <c r="P224" s="216" t="e">
        <f t="shared" si="18"/>
        <v>#DIV/0!</v>
      </c>
    </row>
    <row r="225" spans="1:16" s="35" customFormat="1" ht="24.75" customHeight="1">
      <c r="A225" s="21" t="s">
        <v>217</v>
      </c>
      <c r="B225" s="9" t="s">
        <v>38</v>
      </c>
      <c r="C225" s="9">
        <v>9</v>
      </c>
      <c r="D225" s="9">
        <v>92</v>
      </c>
      <c r="E225" s="9" t="s">
        <v>26</v>
      </c>
      <c r="F225" s="9" t="s">
        <v>17</v>
      </c>
      <c r="G225" s="9" t="s">
        <v>15</v>
      </c>
      <c r="H225" s="60" t="s">
        <v>299</v>
      </c>
      <c r="I225" s="60" t="s">
        <v>72</v>
      </c>
      <c r="J225" s="32"/>
      <c r="K225" s="32"/>
      <c r="L225" s="95"/>
      <c r="M225" s="207">
        <v>613818</v>
      </c>
      <c r="N225" s="200"/>
      <c r="O225" s="200"/>
      <c r="P225" s="216">
        <f t="shared" si="18"/>
        <v>0</v>
      </c>
    </row>
    <row r="226" spans="1:16" s="35" customFormat="1" ht="37.5" customHeight="1" hidden="1">
      <c r="A226" s="21" t="s">
        <v>200</v>
      </c>
      <c r="B226" s="9">
        <v>17</v>
      </c>
      <c r="C226" s="9">
        <v>9</v>
      </c>
      <c r="D226" s="9">
        <v>91</v>
      </c>
      <c r="E226" s="9">
        <v>819</v>
      </c>
      <c r="F226" s="9" t="s">
        <v>21</v>
      </c>
      <c r="G226" s="9" t="s">
        <v>15</v>
      </c>
      <c r="H226" s="60">
        <v>11270</v>
      </c>
      <c r="I226" s="60" t="s">
        <v>72</v>
      </c>
      <c r="J226" s="32" t="s">
        <v>297</v>
      </c>
      <c r="K226" s="32">
        <v>48</v>
      </c>
      <c r="L226" s="95">
        <v>2017</v>
      </c>
      <c r="M226" s="207">
        <v>0</v>
      </c>
      <c r="N226" s="200"/>
      <c r="O226" s="200"/>
      <c r="P226" s="216" t="e">
        <f t="shared" si="18"/>
        <v>#DIV/0!</v>
      </c>
    </row>
    <row r="227" spans="1:16" s="35" customFormat="1" ht="30" customHeight="1">
      <c r="A227" s="42" t="s">
        <v>32</v>
      </c>
      <c r="B227" s="10">
        <v>17</v>
      </c>
      <c r="C227" s="10">
        <v>9</v>
      </c>
      <c r="D227" s="10">
        <v>93</v>
      </c>
      <c r="E227" s="10">
        <v>819</v>
      </c>
      <c r="F227" s="5" t="s">
        <v>19</v>
      </c>
      <c r="G227" s="10"/>
      <c r="H227" s="63"/>
      <c r="I227" s="63"/>
      <c r="J227" s="119"/>
      <c r="K227" s="32"/>
      <c r="L227" s="95"/>
      <c r="M227" s="211">
        <f>M228</f>
        <v>5308071</v>
      </c>
      <c r="N227" s="211">
        <f aca="true" t="shared" si="19" ref="N227:O229">N228</f>
        <v>0</v>
      </c>
      <c r="O227" s="211">
        <f t="shared" si="19"/>
        <v>0</v>
      </c>
      <c r="P227" s="217">
        <f t="shared" si="18"/>
        <v>0</v>
      </c>
    </row>
    <row r="228" spans="1:16" s="35" customFormat="1" ht="30.75" customHeight="1">
      <c r="A228" s="42" t="s">
        <v>33</v>
      </c>
      <c r="B228" s="10">
        <v>17</v>
      </c>
      <c r="C228" s="10">
        <v>9</v>
      </c>
      <c r="D228" s="10">
        <v>93</v>
      </c>
      <c r="E228" s="10">
        <v>819</v>
      </c>
      <c r="F228" s="5" t="s">
        <v>19</v>
      </c>
      <c r="G228" s="5" t="s">
        <v>14</v>
      </c>
      <c r="H228" s="63"/>
      <c r="I228" s="63"/>
      <c r="J228" s="119"/>
      <c r="K228" s="32"/>
      <c r="L228" s="95"/>
      <c r="M228" s="211">
        <f>M229</f>
        <v>5308071</v>
      </c>
      <c r="N228" s="211">
        <f t="shared" si="19"/>
        <v>0</v>
      </c>
      <c r="O228" s="211">
        <f t="shared" si="19"/>
        <v>0</v>
      </c>
      <c r="P228" s="217">
        <f t="shared" si="18"/>
        <v>0</v>
      </c>
    </row>
    <row r="229" spans="1:16" s="35" customFormat="1" ht="36" customHeight="1">
      <c r="A229" s="42" t="s">
        <v>75</v>
      </c>
      <c r="B229" s="10">
        <v>17</v>
      </c>
      <c r="C229" s="10">
        <v>9</v>
      </c>
      <c r="D229" s="10">
        <v>93</v>
      </c>
      <c r="E229" s="10">
        <v>819</v>
      </c>
      <c r="F229" s="5" t="s">
        <v>19</v>
      </c>
      <c r="G229" s="5" t="s">
        <v>14</v>
      </c>
      <c r="H229" s="63" t="s">
        <v>299</v>
      </c>
      <c r="I229" s="63"/>
      <c r="J229" s="119"/>
      <c r="K229" s="32"/>
      <c r="L229" s="95"/>
      <c r="M229" s="211">
        <f>M230</f>
        <v>5308071</v>
      </c>
      <c r="N229" s="211">
        <f t="shared" si="19"/>
        <v>0</v>
      </c>
      <c r="O229" s="211">
        <f t="shared" si="19"/>
        <v>0</v>
      </c>
      <c r="P229" s="217">
        <f t="shared" si="18"/>
        <v>0</v>
      </c>
    </row>
    <row r="230" spans="1:16" s="35" customFormat="1" ht="36" customHeight="1">
      <c r="A230" s="42" t="s">
        <v>71</v>
      </c>
      <c r="B230" s="10">
        <v>17</v>
      </c>
      <c r="C230" s="10">
        <v>9</v>
      </c>
      <c r="D230" s="10">
        <v>93</v>
      </c>
      <c r="E230" s="10">
        <v>819</v>
      </c>
      <c r="F230" s="5" t="s">
        <v>19</v>
      </c>
      <c r="G230" s="5" t="s">
        <v>14</v>
      </c>
      <c r="H230" s="63" t="s">
        <v>299</v>
      </c>
      <c r="I230" s="63">
        <v>522</v>
      </c>
      <c r="J230" s="119"/>
      <c r="K230" s="32"/>
      <c r="L230" s="95"/>
      <c r="M230" s="211">
        <f>M231+M234</f>
        <v>5308071</v>
      </c>
      <c r="N230" s="211">
        <f>N231+N234</f>
        <v>0</v>
      </c>
      <c r="O230" s="211">
        <f>O231+O234</f>
        <v>0</v>
      </c>
      <c r="P230" s="217">
        <f t="shared" si="18"/>
        <v>0</v>
      </c>
    </row>
    <row r="231" spans="1:16" s="35" customFormat="1" ht="27" customHeight="1">
      <c r="A231" s="42" t="s">
        <v>62</v>
      </c>
      <c r="B231" s="9"/>
      <c r="C231" s="9"/>
      <c r="D231" s="9"/>
      <c r="E231" s="9"/>
      <c r="F231" s="11"/>
      <c r="G231" s="9"/>
      <c r="H231" s="60"/>
      <c r="I231" s="60"/>
      <c r="J231" s="32"/>
      <c r="K231" s="32"/>
      <c r="L231" s="95"/>
      <c r="M231" s="211">
        <f>M232+M233</f>
        <v>5308071</v>
      </c>
      <c r="N231" s="211">
        <f>N232+N233</f>
        <v>0</v>
      </c>
      <c r="O231" s="211">
        <f>O232+O233</f>
        <v>0</v>
      </c>
      <c r="P231" s="217">
        <f t="shared" si="18"/>
        <v>0</v>
      </c>
    </row>
    <row r="232" spans="1:16" s="35" customFormat="1" ht="36.75" customHeight="1">
      <c r="A232" s="43" t="s">
        <v>169</v>
      </c>
      <c r="B232" s="9">
        <v>17</v>
      </c>
      <c r="C232" s="9">
        <v>9</v>
      </c>
      <c r="D232" s="9">
        <v>93</v>
      </c>
      <c r="E232" s="9">
        <v>819</v>
      </c>
      <c r="F232" s="11" t="s">
        <v>19</v>
      </c>
      <c r="G232" s="9" t="s">
        <v>14</v>
      </c>
      <c r="H232" s="60" t="s">
        <v>299</v>
      </c>
      <c r="I232" s="60">
        <v>522</v>
      </c>
      <c r="J232" s="32" t="s">
        <v>54</v>
      </c>
      <c r="K232" s="32">
        <v>100</v>
      </c>
      <c r="L232" s="95">
        <v>2017</v>
      </c>
      <c r="M232" s="212">
        <v>1210123</v>
      </c>
      <c r="N232" s="200"/>
      <c r="O232" s="200"/>
      <c r="P232" s="216">
        <f t="shared" si="18"/>
        <v>0</v>
      </c>
    </row>
    <row r="233" spans="1:16" s="35" customFormat="1" ht="39.75" customHeight="1">
      <c r="A233" s="43" t="s">
        <v>170</v>
      </c>
      <c r="B233" s="9">
        <v>17</v>
      </c>
      <c r="C233" s="9">
        <v>9</v>
      </c>
      <c r="D233" s="9">
        <v>93</v>
      </c>
      <c r="E233" s="9">
        <v>819</v>
      </c>
      <c r="F233" s="11" t="s">
        <v>19</v>
      </c>
      <c r="G233" s="9" t="s">
        <v>14</v>
      </c>
      <c r="H233" s="60" t="s">
        <v>299</v>
      </c>
      <c r="I233" s="60">
        <v>522</v>
      </c>
      <c r="J233" s="32" t="s">
        <v>54</v>
      </c>
      <c r="K233" s="32">
        <v>45</v>
      </c>
      <c r="L233" s="95">
        <v>2017</v>
      </c>
      <c r="M233" s="212">
        <v>4097948</v>
      </c>
      <c r="N233" s="200"/>
      <c r="O233" s="200"/>
      <c r="P233" s="216">
        <f t="shared" si="18"/>
        <v>0</v>
      </c>
    </row>
    <row r="234" spans="1:16" s="35" customFormat="1" ht="17.25" customHeight="1" hidden="1">
      <c r="A234" s="42" t="s">
        <v>81</v>
      </c>
      <c r="B234" s="9"/>
      <c r="C234" s="9"/>
      <c r="D234" s="9"/>
      <c r="E234" s="9"/>
      <c r="F234" s="11"/>
      <c r="G234" s="9"/>
      <c r="H234" s="60"/>
      <c r="I234" s="60"/>
      <c r="J234" s="32"/>
      <c r="K234" s="32"/>
      <c r="L234" s="95"/>
      <c r="M234" s="211">
        <f>M235</f>
        <v>0</v>
      </c>
      <c r="N234" s="200"/>
      <c r="O234" s="200"/>
      <c r="P234" s="216" t="e">
        <f t="shared" si="18"/>
        <v>#DIV/0!</v>
      </c>
    </row>
    <row r="235" spans="1:16" s="35" customFormat="1" ht="33.75" customHeight="1" hidden="1">
      <c r="A235" s="43" t="s">
        <v>97</v>
      </c>
      <c r="B235" s="9">
        <v>17</v>
      </c>
      <c r="C235" s="9">
        <v>9</v>
      </c>
      <c r="D235" s="9">
        <v>91</v>
      </c>
      <c r="E235" s="9">
        <v>819</v>
      </c>
      <c r="F235" s="11" t="s">
        <v>19</v>
      </c>
      <c r="G235" s="11" t="s">
        <v>14</v>
      </c>
      <c r="H235" s="60" t="s">
        <v>299</v>
      </c>
      <c r="I235" s="60">
        <v>522</v>
      </c>
      <c r="J235" s="32" t="s">
        <v>54</v>
      </c>
      <c r="K235" s="32">
        <v>200</v>
      </c>
      <c r="L235" s="95">
        <v>2017</v>
      </c>
      <c r="M235" s="212">
        <v>0</v>
      </c>
      <c r="N235" s="200"/>
      <c r="O235" s="200"/>
      <c r="P235" s="216" t="e">
        <f t="shared" si="18"/>
        <v>#DIV/0!</v>
      </c>
    </row>
    <row r="236" spans="1:16" s="35" customFormat="1" ht="55.5" customHeight="1">
      <c r="A236" s="26" t="s">
        <v>85</v>
      </c>
      <c r="B236" s="4" t="s">
        <v>39</v>
      </c>
      <c r="C236" s="4">
        <v>0</v>
      </c>
      <c r="D236" s="4"/>
      <c r="E236" s="9"/>
      <c r="F236" s="9"/>
      <c r="G236" s="9"/>
      <c r="H236" s="60"/>
      <c r="I236" s="60"/>
      <c r="J236" s="32"/>
      <c r="K236" s="32"/>
      <c r="L236" s="32"/>
      <c r="M236" s="213">
        <f>M256+M318+M237</f>
        <v>192859635.89</v>
      </c>
      <c r="N236" s="213">
        <f>N256+N318+N237</f>
        <v>0</v>
      </c>
      <c r="O236" s="213">
        <f>O256+O318+O237</f>
        <v>0</v>
      </c>
      <c r="P236" s="217">
        <f t="shared" si="18"/>
        <v>0</v>
      </c>
    </row>
    <row r="237" spans="1:16" s="35" customFormat="1" ht="65.25" customHeight="1">
      <c r="A237" s="38" t="s">
        <v>40</v>
      </c>
      <c r="B237" s="12" t="s">
        <v>39</v>
      </c>
      <c r="C237" s="12" t="s">
        <v>10</v>
      </c>
      <c r="D237" s="12"/>
      <c r="E237" s="71" t="s">
        <v>0</v>
      </c>
      <c r="F237" s="71" t="s">
        <v>0</v>
      </c>
      <c r="G237" s="71" t="s">
        <v>0</v>
      </c>
      <c r="H237" s="126" t="s">
        <v>0</v>
      </c>
      <c r="I237" s="126" t="s">
        <v>0</v>
      </c>
      <c r="J237" s="33"/>
      <c r="K237" s="33"/>
      <c r="L237" s="33"/>
      <c r="M237" s="215">
        <f>M239</f>
        <v>11279836.5</v>
      </c>
      <c r="N237" s="215">
        <f>N239</f>
        <v>0</v>
      </c>
      <c r="O237" s="215">
        <f>O239</f>
        <v>0</v>
      </c>
      <c r="P237" s="217">
        <f t="shared" si="18"/>
        <v>0</v>
      </c>
    </row>
    <row r="238" spans="1:16" ht="51.75" customHeight="1">
      <c r="A238" s="38" t="s">
        <v>105</v>
      </c>
      <c r="B238" s="12" t="s">
        <v>39</v>
      </c>
      <c r="C238" s="12" t="s">
        <v>10</v>
      </c>
      <c r="D238" s="12">
        <v>13</v>
      </c>
      <c r="E238" s="71"/>
      <c r="F238" s="71"/>
      <c r="G238" s="71"/>
      <c r="H238" s="126"/>
      <c r="I238" s="126"/>
      <c r="J238" s="33"/>
      <c r="K238" s="33"/>
      <c r="L238" s="33"/>
      <c r="M238" s="215">
        <f aca="true" t="shared" si="20" ref="M238:O243">M239</f>
        <v>11279836.5</v>
      </c>
      <c r="N238" s="215">
        <f t="shared" si="20"/>
        <v>0</v>
      </c>
      <c r="O238" s="215">
        <f t="shared" si="20"/>
        <v>0</v>
      </c>
      <c r="P238" s="217">
        <f t="shared" si="18"/>
        <v>0</v>
      </c>
    </row>
    <row r="239" spans="1:16" ht="23.25" customHeight="1">
      <c r="A239" s="38" t="s">
        <v>25</v>
      </c>
      <c r="B239" s="12" t="s">
        <v>39</v>
      </c>
      <c r="C239" s="12">
        <v>1</v>
      </c>
      <c r="D239" s="12">
        <v>13</v>
      </c>
      <c r="E239" s="12" t="s">
        <v>26</v>
      </c>
      <c r="F239" s="12" t="s">
        <v>0</v>
      </c>
      <c r="G239" s="12" t="s">
        <v>0</v>
      </c>
      <c r="H239" s="56" t="s">
        <v>0</v>
      </c>
      <c r="I239" s="56" t="s">
        <v>0</v>
      </c>
      <c r="J239" s="93"/>
      <c r="K239" s="93"/>
      <c r="L239" s="93"/>
      <c r="M239" s="215">
        <f t="shared" si="20"/>
        <v>11279836.5</v>
      </c>
      <c r="N239" s="215">
        <f t="shared" si="20"/>
        <v>0</v>
      </c>
      <c r="O239" s="215">
        <f t="shared" si="20"/>
        <v>0</v>
      </c>
      <c r="P239" s="217">
        <f t="shared" si="18"/>
        <v>0</v>
      </c>
    </row>
    <row r="240" spans="1:16" ht="31.5">
      <c r="A240" s="38" t="s">
        <v>55</v>
      </c>
      <c r="B240" s="12">
        <v>19</v>
      </c>
      <c r="C240" s="12">
        <v>1</v>
      </c>
      <c r="D240" s="12">
        <v>13</v>
      </c>
      <c r="E240" s="12">
        <v>819</v>
      </c>
      <c r="F240" s="12"/>
      <c r="G240" s="12"/>
      <c r="H240" s="56"/>
      <c r="I240" s="56"/>
      <c r="J240" s="93"/>
      <c r="K240" s="93"/>
      <c r="L240" s="93"/>
      <c r="M240" s="215">
        <f t="shared" si="20"/>
        <v>11279836.5</v>
      </c>
      <c r="N240" s="215">
        <f t="shared" si="20"/>
        <v>0</v>
      </c>
      <c r="O240" s="215">
        <f t="shared" si="20"/>
        <v>0</v>
      </c>
      <c r="P240" s="217">
        <f t="shared" si="18"/>
        <v>0</v>
      </c>
    </row>
    <row r="241" spans="1:16" ht="15.75">
      <c r="A241" s="38" t="s">
        <v>23</v>
      </c>
      <c r="B241" s="12" t="s">
        <v>39</v>
      </c>
      <c r="C241" s="12" t="s">
        <v>10</v>
      </c>
      <c r="D241" s="12">
        <v>13</v>
      </c>
      <c r="E241" s="12" t="s">
        <v>26</v>
      </c>
      <c r="F241" s="12" t="s">
        <v>17</v>
      </c>
      <c r="G241" s="12" t="s">
        <v>0</v>
      </c>
      <c r="H241" s="56" t="s">
        <v>0</v>
      </c>
      <c r="I241" s="56" t="s">
        <v>0</v>
      </c>
      <c r="J241" s="93"/>
      <c r="K241" s="93"/>
      <c r="L241" s="93"/>
      <c r="M241" s="215">
        <f t="shared" si="20"/>
        <v>11279836.5</v>
      </c>
      <c r="N241" s="215">
        <f t="shared" si="20"/>
        <v>0</v>
      </c>
      <c r="O241" s="215">
        <f t="shared" si="20"/>
        <v>0</v>
      </c>
      <c r="P241" s="217">
        <f t="shared" si="18"/>
        <v>0</v>
      </c>
    </row>
    <row r="242" spans="1:16" ht="15.75">
      <c r="A242" s="38" t="s">
        <v>24</v>
      </c>
      <c r="B242" s="12" t="s">
        <v>39</v>
      </c>
      <c r="C242" s="12" t="s">
        <v>10</v>
      </c>
      <c r="D242" s="12">
        <v>13</v>
      </c>
      <c r="E242" s="12" t="s">
        <v>26</v>
      </c>
      <c r="F242" s="12" t="s">
        <v>17</v>
      </c>
      <c r="G242" s="12" t="s">
        <v>15</v>
      </c>
      <c r="H242" s="56" t="s">
        <v>0</v>
      </c>
      <c r="I242" s="56" t="s">
        <v>0</v>
      </c>
      <c r="J242" s="93"/>
      <c r="K242" s="93"/>
      <c r="L242" s="93"/>
      <c r="M242" s="215">
        <f t="shared" si="20"/>
        <v>11279836.5</v>
      </c>
      <c r="N242" s="215">
        <f t="shared" si="20"/>
        <v>0</v>
      </c>
      <c r="O242" s="215">
        <f t="shared" si="20"/>
        <v>0</v>
      </c>
      <c r="P242" s="217">
        <f t="shared" si="18"/>
        <v>0</v>
      </c>
    </row>
    <row r="243" spans="1:16" ht="31.5">
      <c r="A243" s="38" t="s">
        <v>144</v>
      </c>
      <c r="B243" s="12" t="s">
        <v>39</v>
      </c>
      <c r="C243" s="12" t="s">
        <v>10</v>
      </c>
      <c r="D243" s="12">
        <v>13</v>
      </c>
      <c r="E243" s="12" t="s">
        <v>26</v>
      </c>
      <c r="F243" s="12" t="s">
        <v>17</v>
      </c>
      <c r="G243" s="12" t="s">
        <v>15</v>
      </c>
      <c r="H243" s="56">
        <v>11270</v>
      </c>
      <c r="I243" s="56" t="s">
        <v>0</v>
      </c>
      <c r="J243" s="93"/>
      <c r="K243" s="93"/>
      <c r="L243" s="93"/>
      <c r="M243" s="215">
        <f t="shared" si="20"/>
        <v>11279836.5</v>
      </c>
      <c r="N243" s="215">
        <f t="shared" si="20"/>
        <v>0</v>
      </c>
      <c r="O243" s="215">
        <f t="shared" si="20"/>
        <v>0</v>
      </c>
      <c r="P243" s="217">
        <f t="shared" si="18"/>
        <v>0</v>
      </c>
    </row>
    <row r="244" spans="1:16" ht="44.25" customHeight="1">
      <c r="A244" s="38" t="s">
        <v>28</v>
      </c>
      <c r="B244" s="12" t="s">
        <v>39</v>
      </c>
      <c r="C244" s="12" t="s">
        <v>10</v>
      </c>
      <c r="D244" s="12">
        <v>13</v>
      </c>
      <c r="E244" s="12" t="s">
        <v>26</v>
      </c>
      <c r="F244" s="12" t="s">
        <v>17</v>
      </c>
      <c r="G244" s="12" t="s">
        <v>15</v>
      </c>
      <c r="H244" s="56">
        <v>11270</v>
      </c>
      <c r="I244" s="56">
        <v>522</v>
      </c>
      <c r="J244" s="93"/>
      <c r="K244" s="93"/>
      <c r="L244" s="93"/>
      <c r="M244" s="215">
        <f>M245+M252</f>
        <v>11279836.5</v>
      </c>
      <c r="N244" s="215">
        <f>N245+N252</f>
        <v>0</v>
      </c>
      <c r="O244" s="215">
        <f>O245+O252</f>
        <v>0</v>
      </c>
      <c r="P244" s="217">
        <f t="shared" si="18"/>
        <v>0</v>
      </c>
    </row>
    <row r="245" spans="1:16" ht="36" customHeight="1">
      <c r="A245" s="39" t="s">
        <v>78</v>
      </c>
      <c r="B245" s="12" t="s">
        <v>39</v>
      </c>
      <c r="C245" s="12" t="s">
        <v>10</v>
      </c>
      <c r="D245" s="12">
        <v>13</v>
      </c>
      <c r="E245" s="12" t="s">
        <v>26</v>
      </c>
      <c r="F245" s="12" t="s">
        <v>17</v>
      </c>
      <c r="G245" s="12" t="s">
        <v>15</v>
      </c>
      <c r="H245" s="56">
        <v>11270</v>
      </c>
      <c r="I245" s="56">
        <v>522</v>
      </c>
      <c r="J245" s="32"/>
      <c r="K245" s="32"/>
      <c r="L245" s="32"/>
      <c r="M245" s="215">
        <f>M247+M249+M251</f>
        <v>7817373</v>
      </c>
      <c r="N245" s="215">
        <f>N247+N249+N251</f>
        <v>0</v>
      </c>
      <c r="O245" s="215">
        <f>O247+O249+O251</f>
        <v>0</v>
      </c>
      <c r="P245" s="217">
        <f t="shared" si="18"/>
        <v>0</v>
      </c>
    </row>
    <row r="246" spans="1:16" ht="15.75" hidden="1">
      <c r="A246" s="39" t="s">
        <v>63</v>
      </c>
      <c r="B246" s="12"/>
      <c r="C246" s="12"/>
      <c r="D246" s="12"/>
      <c r="E246" s="12"/>
      <c r="F246" s="12"/>
      <c r="G246" s="12"/>
      <c r="H246" s="56"/>
      <c r="I246" s="56"/>
      <c r="J246" s="32"/>
      <c r="K246" s="32"/>
      <c r="L246" s="32"/>
      <c r="M246" s="215">
        <f>M247</f>
        <v>0</v>
      </c>
      <c r="N246" s="215">
        <f>N247</f>
        <v>0</v>
      </c>
      <c r="O246" s="215">
        <f>O247</f>
        <v>0</v>
      </c>
      <c r="P246" s="217" t="e">
        <f t="shared" si="18"/>
        <v>#DIV/0!</v>
      </c>
    </row>
    <row r="247" spans="1:16" ht="35.25" customHeight="1" hidden="1">
      <c r="A247" s="83" t="s">
        <v>284</v>
      </c>
      <c r="B247" s="17" t="s">
        <v>39</v>
      </c>
      <c r="C247" s="17" t="s">
        <v>10</v>
      </c>
      <c r="D247" s="17">
        <v>13</v>
      </c>
      <c r="E247" s="17" t="s">
        <v>26</v>
      </c>
      <c r="F247" s="17" t="s">
        <v>17</v>
      </c>
      <c r="G247" s="17" t="s">
        <v>15</v>
      </c>
      <c r="H247" s="31">
        <v>11270</v>
      </c>
      <c r="I247" s="31">
        <v>522</v>
      </c>
      <c r="J247" s="32" t="s">
        <v>59</v>
      </c>
      <c r="K247" s="32">
        <v>3.08</v>
      </c>
      <c r="L247" s="32">
        <v>2017</v>
      </c>
      <c r="M247" s="208">
        <v>0</v>
      </c>
      <c r="N247" s="208"/>
      <c r="O247" s="208"/>
      <c r="P247" s="217" t="e">
        <f t="shared" si="18"/>
        <v>#DIV/0!</v>
      </c>
    </row>
    <row r="248" spans="1:16" ht="22.5" customHeight="1">
      <c r="A248" s="111" t="s">
        <v>171</v>
      </c>
      <c r="B248" s="17"/>
      <c r="C248" s="17"/>
      <c r="D248" s="17"/>
      <c r="E248" s="17"/>
      <c r="F248" s="17"/>
      <c r="G248" s="17"/>
      <c r="H248" s="31"/>
      <c r="I248" s="31"/>
      <c r="J248" s="32"/>
      <c r="K248" s="32"/>
      <c r="L248" s="32"/>
      <c r="M248" s="215">
        <f>M249</f>
        <v>3417373</v>
      </c>
      <c r="N248" s="215">
        <f>N249</f>
        <v>0</v>
      </c>
      <c r="O248" s="215">
        <f>O249</f>
        <v>0</v>
      </c>
      <c r="P248" s="217">
        <f t="shared" si="18"/>
        <v>0</v>
      </c>
    </row>
    <row r="249" spans="1:16" ht="39" customHeight="1">
      <c r="A249" s="83" t="s">
        <v>275</v>
      </c>
      <c r="B249" s="17" t="s">
        <v>39</v>
      </c>
      <c r="C249" s="17" t="s">
        <v>10</v>
      </c>
      <c r="D249" s="17">
        <v>13</v>
      </c>
      <c r="E249" s="17" t="s">
        <v>26</v>
      </c>
      <c r="F249" s="17" t="s">
        <v>17</v>
      </c>
      <c r="G249" s="17" t="s">
        <v>15</v>
      </c>
      <c r="H249" s="31">
        <v>11270</v>
      </c>
      <c r="I249" s="31">
        <v>522</v>
      </c>
      <c r="J249" s="32" t="s">
        <v>59</v>
      </c>
      <c r="K249" s="32">
        <v>0.2</v>
      </c>
      <c r="L249" s="32">
        <v>2017</v>
      </c>
      <c r="M249" s="208">
        <v>3417373</v>
      </c>
      <c r="N249" s="200"/>
      <c r="O249" s="200"/>
      <c r="P249" s="216">
        <f t="shared" si="18"/>
        <v>0</v>
      </c>
    </row>
    <row r="250" spans="1:16" ht="15.75">
      <c r="A250" s="111" t="s">
        <v>139</v>
      </c>
      <c r="B250" s="17"/>
      <c r="C250" s="17"/>
      <c r="D250" s="17"/>
      <c r="E250" s="17"/>
      <c r="F250" s="17"/>
      <c r="G250" s="17"/>
      <c r="H250" s="31"/>
      <c r="I250" s="31"/>
      <c r="J250" s="32"/>
      <c r="K250" s="32"/>
      <c r="L250" s="32"/>
      <c r="M250" s="215">
        <f>M251</f>
        <v>4400000</v>
      </c>
      <c r="N250" s="215">
        <f>N251</f>
        <v>0</v>
      </c>
      <c r="O250" s="215">
        <f>O251</f>
        <v>0</v>
      </c>
      <c r="P250" s="217">
        <f t="shared" si="18"/>
        <v>0</v>
      </c>
    </row>
    <row r="251" spans="1:16" ht="37.5" customHeight="1">
      <c r="A251" s="83" t="s">
        <v>234</v>
      </c>
      <c r="B251" s="17" t="s">
        <v>39</v>
      </c>
      <c r="C251" s="17" t="s">
        <v>10</v>
      </c>
      <c r="D251" s="17">
        <v>13</v>
      </c>
      <c r="E251" s="17" t="s">
        <v>26</v>
      </c>
      <c r="F251" s="17" t="s">
        <v>17</v>
      </c>
      <c r="G251" s="17" t="s">
        <v>15</v>
      </c>
      <c r="H251" s="31">
        <v>11270</v>
      </c>
      <c r="I251" s="31">
        <v>522</v>
      </c>
      <c r="J251" s="32" t="s">
        <v>273</v>
      </c>
      <c r="K251" s="32">
        <v>200</v>
      </c>
      <c r="L251" s="32">
        <v>2017</v>
      </c>
      <c r="M251" s="208">
        <v>4400000</v>
      </c>
      <c r="N251" s="200"/>
      <c r="O251" s="200"/>
      <c r="P251" s="216">
        <f t="shared" si="18"/>
        <v>0</v>
      </c>
    </row>
    <row r="252" spans="1:16" s="35" customFormat="1" ht="35.25" customHeight="1">
      <c r="A252" s="111" t="s">
        <v>77</v>
      </c>
      <c r="B252" s="17"/>
      <c r="C252" s="17"/>
      <c r="D252" s="17"/>
      <c r="E252" s="17"/>
      <c r="F252" s="17"/>
      <c r="G252" s="17"/>
      <c r="H252" s="31"/>
      <c r="I252" s="31"/>
      <c r="J252" s="32"/>
      <c r="K252" s="32"/>
      <c r="L252" s="32"/>
      <c r="M252" s="215">
        <f>M253</f>
        <v>3462463.5</v>
      </c>
      <c r="N252" s="215">
        <f>N253</f>
        <v>0</v>
      </c>
      <c r="O252" s="215">
        <f>O253</f>
        <v>0</v>
      </c>
      <c r="P252" s="217">
        <f t="shared" si="18"/>
        <v>0</v>
      </c>
    </row>
    <row r="253" spans="1:16" s="35" customFormat="1" ht="22.5" customHeight="1">
      <c r="A253" s="111" t="s">
        <v>171</v>
      </c>
      <c r="B253" s="17"/>
      <c r="C253" s="17"/>
      <c r="D253" s="17"/>
      <c r="E253" s="17"/>
      <c r="F253" s="17"/>
      <c r="G253" s="17"/>
      <c r="H253" s="31"/>
      <c r="I253" s="31"/>
      <c r="J253" s="32"/>
      <c r="K253" s="32"/>
      <c r="L253" s="32"/>
      <c r="M253" s="215">
        <f>M254+M255</f>
        <v>3462463.5</v>
      </c>
      <c r="N253" s="215">
        <f>N254+N255</f>
        <v>0</v>
      </c>
      <c r="O253" s="215">
        <f>O254+O255</f>
        <v>0</v>
      </c>
      <c r="P253" s="217">
        <f t="shared" si="18"/>
        <v>0</v>
      </c>
    </row>
    <row r="254" spans="1:16" s="35" customFormat="1" ht="36.75" customHeight="1">
      <c r="A254" s="83" t="s">
        <v>172</v>
      </c>
      <c r="B254" s="17" t="s">
        <v>39</v>
      </c>
      <c r="C254" s="17" t="s">
        <v>10</v>
      </c>
      <c r="D254" s="17">
        <v>13</v>
      </c>
      <c r="E254" s="17" t="s">
        <v>26</v>
      </c>
      <c r="F254" s="17" t="s">
        <v>17</v>
      </c>
      <c r="G254" s="17" t="s">
        <v>15</v>
      </c>
      <c r="H254" s="31">
        <v>11270</v>
      </c>
      <c r="I254" s="31">
        <v>522</v>
      </c>
      <c r="J254" s="32" t="s">
        <v>59</v>
      </c>
      <c r="K254" s="32">
        <v>3.107</v>
      </c>
      <c r="L254" s="32">
        <v>2017</v>
      </c>
      <c r="M254" s="208">
        <v>2900776</v>
      </c>
      <c r="N254" s="200"/>
      <c r="O254" s="200"/>
      <c r="P254" s="216">
        <f t="shared" si="18"/>
        <v>0</v>
      </c>
    </row>
    <row r="255" spans="1:16" s="35" customFormat="1" ht="28.5" customHeight="1">
      <c r="A255" s="83" t="s">
        <v>173</v>
      </c>
      <c r="B255" s="17" t="s">
        <v>39</v>
      </c>
      <c r="C255" s="17" t="s">
        <v>10</v>
      </c>
      <c r="D255" s="17">
        <v>13</v>
      </c>
      <c r="E255" s="17" t="s">
        <v>26</v>
      </c>
      <c r="F255" s="17" t="s">
        <v>17</v>
      </c>
      <c r="G255" s="17" t="s">
        <v>15</v>
      </c>
      <c r="H255" s="31">
        <v>11270</v>
      </c>
      <c r="I255" s="31">
        <v>522</v>
      </c>
      <c r="J255" s="32" t="s">
        <v>59</v>
      </c>
      <c r="K255" s="32">
        <v>0.587</v>
      </c>
      <c r="L255" s="32">
        <v>2017</v>
      </c>
      <c r="M255" s="208">
        <v>561687.5</v>
      </c>
      <c r="N255" s="200"/>
      <c r="O255" s="200"/>
      <c r="P255" s="216">
        <f t="shared" si="18"/>
        <v>0</v>
      </c>
    </row>
    <row r="256" spans="1:16" s="35" customFormat="1" ht="31.5">
      <c r="A256" s="26" t="s">
        <v>41</v>
      </c>
      <c r="B256" s="4" t="s">
        <v>39</v>
      </c>
      <c r="C256" s="4" t="s">
        <v>11</v>
      </c>
      <c r="D256" s="4"/>
      <c r="E256" s="44" t="s">
        <v>0</v>
      </c>
      <c r="F256" s="44" t="s">
        <v>0</v>
      </c>
      <c r="G256" s="44" t="s">
        <v>0</v>
      </c>
      <c r="H256" s="91"/>
      <c r="I256" s="91"/>
      <c r="J256" s="119"/>
      <c r="K256" s="119"/>
      <c r="L256" s="32"/>
      <c r="M256" s="210">
        <f>M258</f>
        <v>43979799.39</v>
      </c>
      <c r="N256" s="210">
        <f>N258</f>
        <v>0</v>
      </c>
      <c r="O256" s="210">
        <f>O258</f>
        <v>0</v>
      </c>
      <c r="P256" s="217">
        <f t="shared" si="18"/>
        <v>0</v>
      </c>
    </row>
    <row r="257" spans="1:16" s="35" customFormat="1" ht="47.25">
      <c r="A257" s="38" t="s">
        <v>106</v>
      </c>
      <c r="B257" s="12" t="s">
        <v>39</v>
      </c>
      <c r="C257" s="12" t="s">
        <v>11</v>
      </c>
      <c r="D257" s="12">
        <v>14</v>
      </c>
      <c r="E257" s="44"/>
      <c r="F257" s="44"/>
      <c r="G257" s="44"/>
      <c r="H257" s="91"/>
      <c r="I257" s="91"/>
      <c r="J257" s="119"/>
      <c r="K257" s="119"/>
      <c r="L257" s="32"/>
      <c r="M257" s="210">
        <f>M258</f>
        <v>43979799.39</v>
      </c>
      <c r="N257" s="210">
        <f aca="true" t="shared" si="21" ref="N257:O260">N258</f>
        <v>0</v>
      </c>
      <c r="O257" s="210">
        <f t="shared" si="21"/>
        <v>0</v>
      </c>
      <c r="P257" s="217">
        <f t="shared" si="18"/>
        <v>0</v>
      </c>
    </row>
    <row r="258" spans="1:16" s="35" customFormat="1" ht="15.75">
      <c r="A258" s="26" t="s">
        <v>23</v>
      </c>
      <c r="B258" s="4" t="s">
        <v>39</v>
      </c>
      <c r="C258" s="4" t="s">
        <v>11</v>
      </c>
      <c r="D258" s="12">
        <v>14</v>
      </c>
      <c r="E258" s="4" t="s">
        <v>26</v>
      </c>
      <c r="F258" s="4" t="s">
        <v>17</v>
      </c>
      <c r="G258" s="4" t="s">
        <v>0</v>
      </c>
      <c r="H258" s="91"/>
      <c r="I258" s="91"/>
      <c r="J258" s="119"/>
      <c r="K258" s="119"/>
      <c r="L258" s="32"/>
      <c r="M258" s="210">
        <f>M259</f>
        <v>43979799.39</v>
      </c>
      <c r="N258" s="210">
        <f t="shared" si="21"/>
        <v>0</v>
      </c>
      <c r="O258" s="210">
        <f t="shared" si="21"/>
        <v>0</v>
      </c>
      <c r="P258" s="217">
        <f t="shared" si="18"/>
        <v>0</v>
      </c>
    </row>
    <row r="259" spans="1:16" s="35" customFormat="1" ht="17.25" customHeight="1">
      <c r="A259" s="26" t="s">
        <v>24</v>
      </c>
      <c r="B259" s="4" t="s">
        <v>39</v>
      </c>
      <c r="C259" s="4" t="s">
        <v>11</v>
      </c>
      <c r="D259" s="12">
        <v>14</v>
      </c>
      <c r="E259" s="4" t="s">
        <v>26</v>
      </c>
      <c r="F259" s="4" t="s">
        <v>17</v>
      </c>
      <c r="G259" s="4" t="s">
        <v>15</v>
      </c>
      <c r="H259" s="91"/>
      <c r="I259" s="91"/>
      <c r="J259" s="119"/>
      <c r="K259" s="119"/>
      <c r="L259" s="32"/>
      <c r="M259" s="210">
        <f>M260</f>
        <v>43979799.39</v>
      </c>
      <c r="N259" s="210">
        <f t="shared" si="21"/>
        <v>0</v>
      </c>
      <c r="O259" s="210">
        <f t="shared" si="21"/>
        <v>0</v>
      </c>
      <c r="P259" s="217">
        <f t="shared" si="18"/>
        <v>0</v>
      </c>
    </row>
    <row r="260" spans="1:16" s="35" customFormat="1" ht="36" customHeight="1">
      <c r="A260" s="26" t="s">
        <v>75</v>
      </c>
      <c r="B260" s="4" t="s">
        <v>39</v>
      </c>
      <c r="C260" s="4" t="s">
        <v>11</v>
      </c>
      <c r="D260" s="12">
        <v>14</v>
      </c>
      <c r="E260" s="4" t="s">
        <v>26</v>
      </c>
      <c r="F260" s="4" t="s">
        <v>17</v>
      </c>
      <c r="G260" s="4" t="s">
        <v>15</v>
      </c>
      <c r="H260" s="91">
        <v>11270</v>
      </c>
      <c r="I260" s="91" t="s">
        <v>0</v>
      </c>
      <c r="J260" s="119"/>
      <c r="K260" s="119"/>
      <c r="L260" s="32"/>
      <c r="M260" s="210">
        <f>M261</f>
        <v>43979799.39</v>
      </c>
      <c r="N260" s="210">
        <f t="shared" si="21"/>
        <v>0</v>
      </c>
      <c r="O260" s="210">
        <f t="shared" si="21"/>
        <v>0</v>
      </c>
      <c r="P260" s="217">
        <f t="shared" si="18"/>
        <v>0</v>
      </c>
    </row>
    <row r="261" spans="1:16" s="35" customFormat="1" ht="31.5">
      <c r="A261" s="26" t="s">
        <v>71</v>
      </c>
      <c r="B261" s="4" t="s">
        <v>39</v>
      </c>
      <c r="C261" s="4" t="s">
        <v>11</v>
      </c>
      <c r="D261" s="12">
        <v>14</v>
      </c>
      <c r="E261" s="4" t="s">
        <v>26</v>
      </c>
      <c r="F261" s="4" t="s">
        <v>17</v>
      </c>
      <c r="G261" s="4" t="s">
        <v>15</v>
      </c>
      <c r="H261" s="91">
        <v>11270</v>
      </c>
      <c r="I261" s="91" t="s">
        <v>72</v>
      </c>
      <c r="J261" s="119"/>
      <c r="K261" s="119"/>
      <c r="L261" s="32"/>
      <c r="M261" s="210">
        <f>M262+M286+M307</f>
        <v>43979799.39</v>
      </c>
      <c r="N261" s="210">
        <f>N262+N286+N307</f>
        <v>0</v>
      </c>
      <c r="O261" s="210">
        <f>O262+O286+O307</f>
        <v>0</v>
      </c>
      <c r="P261" s="217">
        <f t="shared" si="18"/>
        <v>0</v>
      </c>
    </row>
    <row r="262" spans="1:16" s="35" customFormat="1" ht="34.5" customHeight="1">
      <c r="A262" s="53" t="s">
        <v>77</v>
      </c>
      <c r="B262" s="4" t="s">
        <v>39</v>
      </c>
      <c r="C262" s="4" t="s">
        <v>11</v>
      </c>
      <c r="D262" s="12">
        <v>14</v>
      </c>
      <c r="E262" s="4" t="s">
        <v>26</v>
      </c>
      <c r="F262" s="4" t="s">
        <v>17</v>
      </c>
      <c r="G262" s="4" t="s">
        <v>15</v>
      </c>
      <c r="H262" s="91">
        <v>11270</v>
      </c>
      <c r="I262" s="91" t="s">
        <v>72</v>
      </c>
      <c r="J262" s="32"/>
      <c r="K262" s="32"/>
      <c r="L262" s="32"/>
      <c r="M262" s="210">
        <f>M264+M266+M268+M270+M272+M273+M274+M276+M277+M279+M280+M282+M283+M285</f>
        <v>12894785</v>
      </c>
      <c r="N262" s="210">
        <f>N264+N266+N268+N270+N272+N273+N274+N276+N277+N279+N280+N282+N283+N285</f>
        <v>0</v>
      </c>
      <c r="O262" s="210">
        <f>O264+O266+O268+O270+O272+O273+O274+O276+O277+O279+O280+O282+O283+O285</f>
        <v>0</v>
      </c>
      <c r="P262" s="217">
        <f t="shared" si="18"/>
        <v>0</v>
      </c>
    </row>
    <row r="263" spans="1:16" s="35" customFormat="1" ht="18.75" customHeight="1">
      <c r="A263" s="53" t="s">
        <v>303</v>
      </c>
      <c r="B263" s="4"/>
      <c r="C263" s="4"/>
      <c r="D263" s="12"/>
      <c r="E263" s="4"/>
      <c r="F263" s="4"/>
      <c r="G263" s="4"/>
      <c r="H263" s="91"/>
      <c r="I263" s="91"/>
      <c r="J263" s="32"/>
      <c r="K263" s="32"/>
      <c r="L263" s="32"/>
      <c r="M263" s="210">
        <f>M264</f>
        <v>306755</v>
      </c>
      <c r="N263" s="210">
        <f>N264</f>
        <v>0</v>
      </c>
      <c r="O263" s="210">
        <f>O264</f>
        <v>0</v>
      </c>
      <c r="P263" s="217">
        <f t="shared" si="18"/>
        <v>0</v>
      </c>
    </row>
    <row r="264" spans="1:16" s="35" customFormat="1" ht="30.75" customHeight="1">
      <c r="A264" s="51" t="s">
        <v>179</v>
      </c>
      <c r="B264" s="9">
        <v>19</v>
      </c>
      <c r="C264" s="9">
        <v>2</v>
      </c>
      <c r="D264" s="9">
        <v>14</v>
      </c>
      <c r="E264" s="9">
        <v>819</v>
      </c>
      <c r="F264" s="11" t="s">
        <v>17</v>
      </c>
      <c r="G264" s="11" t="s">
        <v>15</v>
      </c>
      <c r="H264" s="60">
        <v>11270</v>
      </c>
      <c r="I264" s="60">
        <v>522</v>
      </c>
      <c r="J264" s="32" t="s">
        <v>59</v>
      </c>
      <c r="K264" s="32">
        <v>0.27</v>
      </c>
      <c r="L264" s="32">
        <v>2017</v>
      </c>
      <c r="M264" s="209">
        <v>306755</v>
      </c>
      <c r="N264" s="200"/>
      <c r="O264" s="200"/>
      <c r="P264" s="216">
        <f t="shared" si="18"/>
        <v>0</v>
      </c>
    </row>
    <row r="265" spans="1:16" s="35" customFormat="1" ht="18.75" customHeight="1">
      <c r="A265" s="53" t="s">
        <v>99</v>
      </c>
      <c r="B265" s="9"/>
      <c r="C265" s="9"/>
      <c r="D265" s="9"/>
      <c r="E265" s="9"/>
      <c r="F265" s="11"/>
      <c r="G265" s="11"/>
      <c r="H265" s="60"/>
      <c r="I265" s="60"/>
      <c r="J265" s="32"/>
      <c r="K265" s="32"/>
      <c r="L265" s="32"/>
      <c r="M265" s="206">
        <f>M266</f>
        <v>2709000</v>
      </c>
      <c r="N265" s="206">
        <f>N266</f>
        <v>0</v>
      </c>
      <c r="O265" s="206">
        <f>O266</f>
        <v>0</v>
      </c>
      <c r="P265" s="217">
        <f aca="true" t="shared" si="22" ref="P265:P328">O265/M265*100</f>
        <v>0</v>
      </c>
    </row>
    <row r="266" spans="1:16" s="35" customFormat="1" ht="31.5" customHeight="1">
      <c r="A266" s="51" t="s">
        <v>180</v>
      </c>
      <c r="B266" s="9">
        <v>19</v>
      </c>
      <c r="C266" s="9">
        <v>2</v>
      </c>
      <c r="D266" s="9">
        <v>14</v>
      </c>
      <c r="E266" s="9">
        <v>819</v>
      </c>
      <c r="F266" s="11" t="s">
        <v>17</v>
      </c>
      <c r="G266" s="11" t="s">
        <v>15</v>
      </c>
      <c r="H266" s="60">
        <v>11270</v>
      </c>
      <c r="I266" s="60">
        <v>522</v>
      </c>
      <c r="J266" s="32" t="s">
        <v>59</v>
      </c>
      <c r="K266" s="32">
        <v>3</v>
      </c>
      <c r="L266" s="32">
        <v>2017</v>
      </c>
      <c r="M266" s="209">
        <v>2709000</v>
      </c>
      <c r="N266" s="200"/>
      <c r="O266" s="200"/>
      <c r="P266" s="216">
        <f t="shared" si="22"/>
        <v>0</v>
      </c>
    </row>
    <row r="267" spans="1:16" s="35" customFormat="1" ht="33" customHeight="1">
      <c r="A267" s="53" t="s">
        <v>62</v>
      </c>
      <c r="B267" s="4"/>
      <c r="C267" s="4"/>
      <c r="D267" s="4"/>
      <c r="E267" s="4"/>
      <c r="F267" s="4"/>
      <c r="G267" s="4"/>
      <c r="H267" s="91"/>
      <c r="I267" s="91"/>
      <c r="J267" s="32"/>
      <c r="K267" s="32"/>
      <c r="L267" s="32"/>
      <c r="M267" s="210">
        <f>M268</f>
        <v>1620000</v>
      </c>
      <c r="N267" s="210">
        <f>N268</f>
        <v>0</v>
      </c>
      <c r="O267" s="210">
        <f>O268</f>
        <v>0</v>
      </c>
      <c r="P267" s="217">
        <f t="shared" si="22"/>
        <v>0</v>
      </c>
    </row>
    <row r="268" spans="1:16" ht="34.5" customHeight="1">
      <c r="A268" s="51" t="s">
        <v>276</v>
      </c>
      <c r="B268" s="9">
        <v>19</v>
      </c>
      <c r="C268" s="9">
        <v>2</v>
      </c>
      <c r="D268" s="9">
        <v>14</v>
      </c>
      <c r="E268" s="9">
        <v>819</v>
      </c>
      <c r="F268" s="11" t="s">
        <v>17</v>
      </c>
      <c r="G268" s="11" t="s">
        <v>15</v>
      </c>
      <c r="H268" s="60">
        <v>11270</v>
      </c>
      <c r="I268" s="60">
        <v>522</v>
      </c>
      <c r="J268" s="32" t="s">
        <v>59</v>
      </c>
      <c r="K268" s="32">
        <v>1.8</v>
      </c>
      <c r="L268" s="32">
        <v>2017</v>
      </c>
      <c r="M268" s="209">
        <v>1620000</v>
      </c>
      <c r="N268" s="200"/>
      <c r="O268" s="200"/>
      <c r="P268" s="216">
        <f t="shared" si="22"/>
        <v>0</v>
      </c>
    </row>
    <row r="269" spans="1:16" ht="18.75" customHeight="1">
      <c r="A269" s="53" t="s">
        <v>100</v>
      </c>
      <c r="B269" s="9"/>
      <c r="C269" s="9"/>
      <c r="D269" s="9"/>
      <c r="E269" s="9"/>
      <c r="F269" s="11"/>
      <c r="G269" s="11"/>
      <c r="H269" s="60"/>
      <c r="I269" s="60"/>
      <c r="J269" s="32"/>
      <c r="K269" s="32"/>
      <c r="L269" s="32"/>
      <c r="M269" s="203">
        <f>M270</f>
        <v>406620</v>
      </c>
      <c r="N269" s="203">
        <f>N270</f>
        <v>0</v>
      </c>
      <c r="O269" s="203">
        <f>O270</f>
        <v>0</v>
      </c>
      <c r="P269" s="217">
        <f t="shared" si="22"/>
        <v>0</v>
      </c>
    </row>
    <row r="270" spans="1:16" ht="31.5">
      <c r="A270" s="51" t="s">
        <v>178</v>
      </c>
      <c r="B270" s="9">
        <v>19</v>
      </c>
      <c r="C270" s="9">
        <v>2</v>
      </c>
      <c r="D270" s="9">
        <v>14</v>
      </c>
      <c r="E270" s="9">
        <v>819</v>
      </c>
      <c r="F270" s="11" t="s">
        <v>17</v>
      </c>
      <c r="G270" s="11" t="s">
        <v>15</v>
      </c>
      <c r="H270" s="60">
        <v>11270</v>
      </c>
      <c r="I270" s="60">
        <v>522</v>
      </c>
      <c r="J270" s="32" t="s">
        <v>59</v>
      </c>
      <c r="K270" s="32">
        <v>0.5</v>
      </c>
      <c r="L270" s="32">
        <v>2017</v>
      </c>
      <c r="M270" s="207">
        <v>406620</v>
      </c>
      <c r="N270" s="200"/>
      <c r="O270" s="200"/>
      <c r="P270" s="216">
        <f t="shared" si="22"/>
        <v>0</v>
      </c>
    </row>
    <row r="271" spans="1:16" ht="18.75">
      <c r="A271" s="54" t="s">
        <v>84</v>
      </c>
      <c r="B271" s="60"/>
      <c r="C271" s="60"/>
      <c r="D271" s="60"/>
      <c r="E271" s="60"/>
      <c r="F271" s="74"/>
      <c r="G271" s="74"/>
      <c r="H271" s="60"/>
      <c r="I271" s="60"/>
      <c r="J271" s="32"/>
      <c r="K271" s="32"/>
      <c r="L271" s="32"/>
      <c r="M271" s="203">
        <f>M272+M273+M274</f>
        <v>2880000</v>
      </c>
      <c r="N271" s="203">
        <f>N272+N273+N274</f>
        <v>0</v>
      </c>
      <c r="O271" s="203">
        <f>O272+O273+O274</f>
        <v>0</v>
      </c>
      <c r="P271" s="217">
        <f t="shared" si="22"/>
        <v>0</v>
      </c>
    </row>
    <row r="272" spans="1:16" ht="15.75">
      <c r="A272" s="51" t="s">
        <v>181</v>
      </c>
      <c r="B272" s="9">
        <v>19</v>
      </c>
      <c r="C272" s="9">
        <v>2</v>
      </c>
      <c r="D272" s="9">
        <v>14</v>
      </c>
      <c r="E272" s="9">
        <v>819</v>
      </c>
      <c r="F272" s="11" t="s">
        <v>17</v>
      </c>
      <c r="G272" s="11" t="s">
        <v>15</v>
      </c>
      <c r="H272" s="60">
        <v>11270</v>
      </c>
      <c r="I272" s="60">
        <v>522</v>
      </c>
      <c r="J272" s="32" t="s">
        <v>59</v>
      </c>
      <c r="K272" s="32">
        <v>1.3</v>
      </c>
      <c r="L272" s="32">
        <v>2017</v>
      </c>
      <c r="M272" s="207">
        <v>1170000</v>
      </c>
      <c r="N272" s="200"/>
      <c r="O272" s="200"/>
      <c r="P272" s="216">
        <f t="shared" si="22"/>
        <v>0</v>
      </c>
    </row>
    <row r="273" spans="1:16" ht="18.75" customHeight="1">
      <c r="A273" s="51" t="s">
        <v>182</v>
      </c>
      <c r="B273" s="9">
        <v>19</v>
      </c>
      <c r="C273" s="9">
        <v>2</v>
      </c>
      <c r="D273" s="9">
        <v>14</v>
      </c>
      <c r="E273" s="9">
        <v>819</v>
      </c>
      <c r="F273" s="11" t="s">
        <v>17</v>
      </c>
      <c r="G273" s="11" t="s">
        <v>15</v>
      </c>
      <c r="H273" s="60">
        <v>11270</v>
      </c>
      <c r="I273" s="60">
        <v>522</v>
      </c>
      <c r="J273" s="32" t="s">
        <v>59</v>
      </c>
      <c r="K273" s="32">
        <v>0.5</v>
      </c>
      <c r="L273" s="32">
        <v>2017</v>
      </c>
      <c r="M273" s="207">
        <v>360000</v>
      </c>
      <c r="N273" s="200"/>
      <c r="O273" s="200"/>
      <c r="P273" s="216">
        <f t="shared" si="22"/>
        <v>0</v>
      </c>
    </row>
    <row r="274" spans="1:16" ht="19.5" customHeight="1">
      <c r="A274" s="51" t="s">
        <v>183</v>
      </c>
      <c r="B274" s="9">
        <v>19</v>
      </c>
      <c r="C274" s="9">
        <v>2</v>
      </c>
      <c r="D274" s="9">
        <v>14</v>
      </c>
      <c r="E274" s="9">
        <v>819</v>
      </c>
      <c r="F274" s="11" t="s">
        <v>17</v>
      </c>
      <c r="G274" s="11" t="s">
        <v>15</v>
      </c>
      <c r="H274" s="60">
        <v>11270</v>
      </c>
      <c r="I274" s="60">
        <v>522</v>
      </c>
      <c r="J274" s="32" t="s">
        <v>59</v>
      </c>
      <c r="K274" s="32">
        <v>1.5</v>
      </c>
      <c r="L274" s="32">
        <v>2017</v>
      </c>
      <c r="M274" s="207">
        <v>1350000</v>
      </c>
      <c r="N274" s="200"/>
      <c r="O274" s="200"/>
      <c r="P274" s="216">
        <f t="shared" si="22"/>
        <v>0</v>
      </c>
    </row>
    <row r="275" spans="1:16" ht="15.75">
      <c r="A275" s="53" t="s">
        <v>88</v>
      </c>
      <c r="B275" s="9"/>
      <c r="C275" s="9"/>
      <c r="D275" s="9"/>
      <c r="E275" s="9"/>
      <c r="F275" s="11"/>
      <c r="G275" s="11"/>
      <c r="H275" s="60"/>
      <c r="I275" s="60"/>
      <c r="J275" s="32"/>
      <c r="K275" s="32"/>
      <c r="L275" s="32"/>
      <c r="M275" s="203">
        <f>M276+M277</f>
        <v>652410</v>
      </c>
      <c r="N275" s="203">
        <f>N276+N277</f>
        <v>0</v>
      </c>
      <c r="O275" s="203">
        <f>O276+O277</f>
        <v>0</v>
      </c>
      <c r="P275" s="217">
        <f t="shared" si="22"/>
        <v>0</v>
      </c>
    </row>
    <row r="276" spans="1:16" s="24" customFormat="1" ht="18" customHeight="1">
      <c r="A276" s="51" t="s">
        <v>184</v>
      </c>
      <c r="B276" s="9">
        <v>19</v>
      </c>
      <c r="C276" s="9">
        <v>2</v>
      </c>
      <c r="D276" s="9">
        <v>14</v>
      </c>
      <c r="E276" s="9">
        <v>819</v>
      </c>
      <c r="F276" s="11" t="s">
        <v>17</v>
      </c>
      <c r="G276" s="11" t="s">
        <v>15</v>
      </c>
      <c r="H276" s="60">
        <v>11270</v>
      </c>
      <c r="I276" s="60">
        <v>522</v>
      </c>
      <c r="J276" s="32" t="s">
        <v>293</v>
      </c>
      <c r="K276" s="32">
        <v>250</v>
      </c>
      <c r="L276" s="32">
        <v>2017</v>
      </c>
      <c r="M276" s="207">
        <v>238840</v>
      </c>
      <c r="N276" s="200"/>
      <c r="O276" s="200"/>
      <c r="P276" s="216">
        <f t="shared" si="22"/>
        <v>0</v>
      </c>
    </row>
    <row r="277" spans="1:16" s="35" customFormat="1" ht="35.25" customHeight="1">
      <c r="A277" s="51" t="s">
        <v>185</v>
      </c>
      <c r="B277" s="9">
        <v>19</v>
      </c>
      <c r="C277" s="9">
        <v>2</v>
      </c>
      <c r="D277" s="9">
        <v>14</v>
      </c>
      <c r="E277" s="9">
        <v>819</v>
      </c>
      <c r="F277" s="11" t="s">
        <v>17</v>
      </c>
      <c r="G277" s="11" t="s">
        <v>15</v>
      </c>
      <c r="H277" s="60">
        <v>11270</v>
      </c>
      <c r="I277" s="60">
        <v>522</v>
      </c>
      <c r="J277" s="32" t="s">
        <v>294</v>
      </c>
      <c r="K277" s="32">
        <v>910</v>
      </c>
      <c r="L277" s="32">
        <v>2017</v>
      </c>
      <c r="M277" s="207">
        <v>413570</v>
      </c>
      <c r="N277" s="200"/>
      <c r="O277" s="200"/>
      <c r="P277" s="216">
        <f t="shared" si="22"/>
        <v>0</v>
      </c>
    </row>
    <row r="278" spans="1:16" s="35" customFormat="1" ht="18" customHeight="1">
      <c r="A278" s="53" t="s">
        <v>83</v>
      </c>
      <c r="B278" s="9"/>
      <c r="C278" s="9"/>
      <c r="D278" s="9"/>
      <c r="E278" s="9"/>
      <c r="F278" s="11"/>
      <c r="G278" s="11"/>
      <c r="H278" s="60"/>
      <c r="I278" s="60"/>
      <c r="J278" s="32"/>
      <c r="K278" s="32"/>
      <c r="L278" s="32"/>
      <c r="M278" s="203">
        <f>M279+M280</f>
        <v>1710000</v>
      </c>
      <c r="N278" s="203">
        <f>N279+N280</f>
        <v>0</v>
      </c>
      <c r="O278" s="203">
        <f>O279+O280</f>
        <v>0</v>
      </c>
      <c r="P278" s="217">
        <f t="shared" si="22"/>
        <v>0</v>
      </c>
    </row>
    <row r="279" spans="1:16" s="35" customFormat="1" ht="15.75">
      <c r="A279" s="51" t="s">
        <v>186</v>
      </c>
      <c r="B279" s="9">
        <v>19</v>
      </c>
      <c r="C279" s="9">
        <v>2</v>
      </c>
      <c r="D279" s="9">
        <v>14</v>
      </c>
      <c r="E279" s="9">
        <v>819</v>
      </c>
      <c r="F279" s="11" t="s">
        <v>17</v>
      </c>
      <c r="G279" s="11" t="s">
        <v>15</v>
      </c>
      <c r="H279" s="60">
        <v>11270</v>
      </c>
      <c r="I279" s="60">
        <v>522</v>
      </c>
      <c r="J279" s="32" t="s">
        <v>59</v>
      </c>
      <c r="K279" s="32">
        <v>1.5</v>
      </c>
      <c r="L279" s="32">
        <v>2017</v>
      </c>
      <c r="M279" s="207">
        <v>450000</v>
      </c>
      <c r="N279" s="200"/>
      <c r="O279" s="200"/>
      <c r="P279" s="216">
        <f t="shared" si="22"/>
        <v>0</v>
      </c>
    </row>
    <row r="280" spans="1:16" s="35" customFormat="1" ht="19.5" customHeight="1">
      <c r="A280" s="51" t="s">
        <v>194</v>
      </c>
      <c r="B280" s="9">
        <v>19</v>
      </c>
      <c r="C280" s="9">
        <v>2</v>
      </c>
      <c r="D280" s="9">
        <v>14</v>
      </c>
      <c r="E280" s="9">
        <v>819</v>
      </c>
      <c r="F280" s="11" t="s">
        <v>17</v>
      </c>
      <c r="G280" s="11" t="s">
        <v>15</v>
      </c>
      <c r="H280" s="60">
        <v>11270</v>
      </c>
      <c r="I280" s="60">
        <v>522</v>
      </c>
      <c r="J280" s="32" t="s">
        <v>59</v>
      </c>
      <c r="K280" s="32">
        <v>1.4</v>
      </c>
      <c r="L280" s="32">
        <v>2017</v>
      </c>
      <c r="M280" s="207">
        <v>1260000</v>
      </c>
      <c r="N280" s="200"/>
      <c r="O280" s="200"/>
      <c r="P280" s="216">
        <f t="shared" si="22"/>
        <v>0</v>
      </c>
    </row>
    <row r="281" spans="1:16" ht="18.75" customHeight="1">
      <c r="A281" s="53" t="s">
        <v>208</v>
      </c>
      <c r="B281" s="9"/>
      <c r="C281" s="9"/>
      <c r="D281" s="9"/>
      <c r="E281" s="9"/>
      <c r="F281" s="11"/>
      <c r="G281" s="11"/>
      <c r="H281" s="60"/>
      <c r="I281" s="60"/>
      <c r="J281" s="32"/>
      <c r="K281" s="32"/>
      <c r="L281" s="32"/>
      <c r="M281" s="203">
        <f>M282+M283</f>
        <v>810000</v>
      </c>
      <c r="N281" s="203">
        <f>N282+N283</f>
        <v>0</v>
      </c>
      <c r="O281" s="203">
        <f>O282+O283</f>
        <v>0</v>
      </c>
      <c r="P281" s="217">
        <f t="shared" si="22"/>
        <v>0</v>
      </c>
    </row>
    <row r="282" spans="1:16" ht="21" customHeight="1">
      <c r="A282" s="43" t="s">
        <v>150</v>
      </c>
      <c r="B282" s="9">
        <v>19</v>
      </c>
      <c r="C282" s="9">
        <v>2</v>
      </c>
      <c r="D282" s="9">
        <v>14</v>
      </c>
      <c r="E282" s="9">
        <v>819</v>
      </c>
      <c r="F282" s="11" t="s">
        <v>17</v>
      </c>
      <c r="G282" s="11" t="s">
        <v>15</v>
      </c>
      <c r="H282" s="60">
        <v>11270</v>
      </c>
      <c r="I282" s="60">
        <v>522</v>
      </c>
      <c r="J282" s="96" t="s">
        <v>59</v>
      </c>
      <c r="K282" s="32">
        <v>0.4</v>
      </c>
      <c r="L282" s="95">
        <v>2017</v>
      </c>
      <c r="M282" s="214">
        <v>360000</v>
      </c>
      <c r="N282" s="200"/>
      <c r="O282" s="200"/>
      <c r="P282" s="216">
        <f t="shared" si="22"/>
        <v>0</v>
      </c>
    </row>
    <row r="283" spans="1:16" ht="15.75">
      <c r="A283" s="43" t="s">
        <v>151</v>
      </c>
      <c r="B283" s="9">
        <v>19</v>
      </c>
      <c r="C283" s="9">
        <v>2</v>
      </c>
      <c r="D283" s="9">
        <v>14</v>
      </c>
      <c r="E283" s="9">
        <v>819</v>
      </c>
      <c r="F283" s="11" t="s">
        <v>17</v>
      </c>
      <c r="G283" s="11" t="s">
        <v>15</v>
      </c>
      <c r="H283" s="60">
        <v>11270</v>
      </c>
      <c r="I283" s="60">
        <v>522</v>
      </c>
      <c r="J283" s="96" t="s">
        <v>59</v>
      </c>
      <c r="K283" s="32">
        <v>0.5</v>
      </c>
      <c r="L283" s="95">
        <v>2017</v>
      </c>
      <c r="M283" s="214">
        <v>450000</v>
      </c>
      <c r="N283" s="200"/>
      <c r="O283" s="200"/>
      <c r="P283" s="216">
        <f t="shared" si="22"/>
        <v>0</v>
      </c>
    </row>
    <row r="284" spans="1:16" ht="15.75">
      <c r="A284" s="42" t="s">
        <v>58</v>
      </c>
      <c r="B284" s="9"/>
      <c r="C284" s="9"/>
      <c r="D284" s="9"/>
      <c r="E284" s="9"/>
      <c r="F284" s="11"/>
      <c r="G284" s="11"/>
      <c r="H284" s="60"/>
      <c r="I284" s="60"/>
      <c r="J284" s="96"/>
      <c r="K284" s="32"/>
      <c r="L284" s="95"/>
      <c r="M284" s="213">
        <f>M285</f>
        <v>1800000</v>
      </c>
      <c r="N284" s="213">
        <f>N285</f>
        <v>0</v>
      </c>
      <c r="O284" s="213">
        <f>O285</f>
        <v>0</v>
      </c>
      <c r="P284" s="217">
        <f t="shared" si="22"/>
        <v>0</v>
      </c>
    </row>
    <row r="285" spans="1:16" ht="15.75">
      <c r="A285" s="51" t="s">
        <v>188</v>
      </c>
      <c r="B285" s="9">
        <v>19</v>
      </c>
      <c r="C285" s="9">
        <v>2</v>
      </c>
      <c r="D285" s="9">
        <v>14</v>
      </c>
      <c r="E285" s="9">
        <v>819</v>
      </c>
      <c r="F285" s="11" t="s">
        <v>17</v>
      </c>
      <c r="G285" s="11" t="s">
        <v>15</v>
      </c>
      <c r="H285" s="60">
        <v>11270</v>
      </c>
      <c r="I285" s="60">
        <v>522</v>
      </c>
      <c r="J285" s="32" t="s">
        <v>59</v>
      </c>
      <c r="K285" s="32">
        <v>2</v>
      </c>
      <c r="L285" s="32">
        <v>2017</v>
      </c>
      <c r="M285" s="207">
        <v>1800000</v>
      </c>
      <c r="N285" s="200"/>
      <c r="O285" s="200"/>
      <c r="P285" s="216">
        <f t="shared" si="22"/>
        <v>0</v>
      </c>
    </row>
    <row r="286" spans="1:16" ht="31.5">
      <c r="A286" s="53" t="s">
        <v>78</v>
      </c>
      <c r="B286" s="4" t="s">
        <v>39</v>
      </c>
      <c r="C286" s="4" t="s">
        <v>11</v>
      </c>
      <c r="D286" s="4">
        <v>14</v>
      </c>
      <c r="E286" s="4" t="s">
        <v>26</v>
      </c>
      <c r="F286" s="4" t="s">
        <v>17</v>
      </c>
      <c r="G286" s="4" t="s">
        <v>15</v>
      </c>
      <c r="H286" s="91">
        <v>11270</v>
      </c>
      <c r="I286" s="91" t="s">
        <v>72</v>
      </c>
      <c r="J286" s="32"/>
      <c r="K286" s="32"/>
      <c r="L286" s="32"/>
      <c r="M286" s="211">
        <f>M288+M290+M292+M293+M295+M298+M299+M301+M303+M305+M306+M297</f>
        <v>17282631.59</v>
      </c>
      <c r="N286" s="211">
        <f>N288+N290+N292+N293+N295+N298+N299+N301+N303+N305+N306+N297</f>
        <v>0</v>
      </c>
      <c r="O286" s="211">
        <f>O288+O290+O292+O293+O295+O298+O299+O301+O303+O305+O306+O297</f>
        <v>0</v>
      </c>
      <c r="P286" s="217">
        <f t="shared" si="22"/>
        <v>0</v>
      </c>
    </row>
    <row r="287" spans="1:16" ht="15.75">
      <c r="A287" s="53" t="s">
        <v>90</v>
      </c>
      <c r="B287" s="4"/>
      <c r="C287" s="4"/>
      <c r="D287" s="4"/>
      <c r="E287" s="4"/>
      <c r="F287" s="4"/>
      <c r="G287" s="4"/>
      <c r="H287" s="91"/>
      <c r="I287" s="91"/>
      <c r="J287" s="32"/>
      <c r="K287" s="32"/>
      <c r="L287" s="32"/>
      <c r="M287" s="211">
        <f>M288</f>
        <v>659756</v>
      </c>
      <c r="N287" s="211">
        <f>N288</f>
        <v>0</v>
      </c>
      <c r="O287" s="211">
        <f>O288</f>
        <v>0</v>
      </c>
      <c r="P287" s="217">
        <f t="shared" si="22"/>
        <v>0</v>
      </c>
    </row>
    <row r="288" spans="1:16" ht="15.75">
      <c r="A288" s="84" t="s">
        <v>191</v>
      </c>
      <c r="B288" s="60" t="s">
        <v>39</v>
      </c>
      <c r="C288" s="60" t="s">
        <v>11</v>
      </c>
      <c r="D288" s="60">
        <v>14</v>
      </c>
      <c r="E288" s="60" t="s">
        <v>26</v>
      </c>
      <c r="F288" s="60" t="s">
        <v>17</v>
      </c>
      <c r="G288" s="60" t="s">
        <v>15</v>
      </c>
      <c r="H288" s="60">
        <v>11270</v>
      </c>
      <c r="I288" s="60" t="s">
        <v>72</v>
      </c>
      <c r="J288" s="32" t="s">
        <v>295</v>
      </c>
      <c r="K288" s="32">
        <v>5.9</v>
      </c>
      <c r="L288" s="32">
        <v>2017</v>
      </c>
      <c r="M288" s="212">
        <v>659756</v>
      </c>
      <c r="N288" s="200"/>
      <c r="O288" s="200"/>
      <c r="P288" s="216">
        <f t="shared" si="22"/>
        <v>0</v>
      </c>
    </row>
    <row r="289" spans="1:16" ht="15.75">
      <c r="A289" s="53" t="s">
        <v>192</v>
      </c>
      <c r="B289" s="4"/>
      <c r="C289" s="4"/>
      <c r="D289" s="4"/>
      <c r="E289" s="4"/>
      <c r="F289" s="4"/>
      <c r="G289" s="4"/>
      <c r="H289" s="91"/>
      <c r="I289" s="91"/>
      <c r="J289" s="32"/>
      <c r="K289" s="32"/>
      <c r="L289" s="32"/>
      <c r="M289" s="211">
        <f>M290</f>
        <v>1184600</v>
      </c>
      <c r="N289" s="211">
        <f>N290</f>
        <v>0</v>
      </c>
      <c r="O289" s="211">
        <f>O290</f>
        <v>0</v>
      </c>
      <c r="P289" s="217">
        <f t="shared" si="22"/>
        <v>0</v>
      </c>
    </row>
    <row r="290" spans="1:16" ht="15.75">
      <c r="A290" s="51" t="s">
        <v>193</v>
      </c>
      <c r="B290" s="60" t="s">
        <v>39</v>
      </c>
      <c r="C290" s="60" t="s">
        <v>11</v>
      </c>
      <c r="D290" s="60">
        <v>14</v>
      </c>
      <c r="E290" s="60" t="s">
        <v>26</v>
      </c>
      <c r="F290" s="60" t="s">
        <v>17</v>
      </c>
      <c r="G290" s="60" t="s">
        <v>15</v>
      </c>
      <c r="H290" s="60">
        <v>11270</v>
      </c>
      <c r="I290" s="60" t="s">
        <v>72</v>
      </c>
      <c r="J290" s="32" t="s">
        <v>59</v>
      </c>
      <c r="K290" s="32">
        <v>0.25</v>
      </c>
      <c r="L290" s="32">
        <v>2017</v>
      </c>
      <c r="M290" s="212">
        <v>1184600</v>
      </c>
      <c r="N290" s="200"/>
      <c r="O290" s="200"/>
      <c r="P290" s="216">
        <f t="shared" si="22"/>
        <v>0</v>
      </c>
    </row>
    <row r="291" spans="1:16" ht="15.75">
      <c r="A291" s="53" t="s">
        <v>56</v>
      </c>
      <c r="B291" s="60"/>
      <c r="C291" s="60"/>
      <c r="D291" s="60"/>
      <c r="E291" s="60"/>
      <c r="F291" s="60"/>
      <c r="G291" s="60"/>
      <c r="H291" s="60"/>
      <c r="I291" s="60"/>
      <c r="J291" s="32"/>
      <c r="K291" s="32"/>
      <c r="L291" s="32"/>
      <c r="M291" s="211">
        <f>M292+M293</f>
        <v>2738000</v>
      </c>
      <c r="N291" s="211">
        <f>N292+N293</f>
        <v>0</v>
      </c>
      <c r="O291" s="211">
        <f>O292+O293</f>
        <v>0</v>
      </c>
      <c r="P291" s="217">
        <f t="shared" si="22"/>
        <v>0</v>
      </c>
    </row>
    <row r="292" spans="1:16" ht="31.5">
      <c r="A292" s="51" t="s">
        <v>307</v>
      </c>
      <c r="B292" s="60" t="s">
        <v>39</v>
      </c>
      <c r="C292" s="60" t="s">
        <v>11</v>
      </c>
      <c r="D292" s="60">
        <v>14</v>
      </c>
      <c r="E292" s="60" t="s">
        <v>26</v>
      </c>
      <c r="F292" s="60" t="s">
        <v>17</v>
      </c>
      <c r="G292" s="60" t="s">
        <v>15</v>
      </c>
      <c r="H292" s="60">
        <v>11270</v>
      </c>
      <c r="I292" s="60" t="s">
        <v>72</v>
      </c>
      <c r="J292" s="32" t="s">
        <v>273</v>
      </c>
      <c r="K292" s="32">
        <v>50</v>
      </c>
      <c r="L292" s="32">
        <v>2017</v>
      </c>
      <c r="M292" s="212">
        <v>1200000</v>
      </c>
      <c r="N292" s="200"/>
      <c r="O292" s="200"/>
      <c r="P292" s="216">
        <f t="shared" si="22"/>
        <v>0</v>
      </c>
    </row>
    <row r="293" spans="1:16" ht="31.5">
      <c r="A293" s="51" t="s">
        <v>308</v>
      </c>
      <c r="B293" s="60" t="s">
        <v>39</v>
      </c>
      <c r="C293" s="60" t="s">
        <v>11</v>
      </c>
      <c r="D293" s="60">
        <v>14</v>
      </c>
      <c r="E293" s="60" t="s">
        <v>26</v>
      </c>
      <c r="F293" s="60" t="s">
        <v>17</v>
      </c>
      <c r="G293" s="60" t="s">
        <v>15</v>
      </c>
      <c r="H293" s="60">
        <v>11270</v>
      </c>
      <c r="I293" s="60" t="s">
        <v>72</v>
      </c>
      <c r="J293" s="32" t="s">
        <v>273</v>
      </c>
      <c r="K293" s="32">
        <v>50</v>
      </c>
      <c r="L293" s="32">
        <v>2017</v>
      </c>
      <c r="M293" s="212">
        <v>1538000</v>
      </c>
      <c r="N293" s="200"/>
      <c r="O293" s="200"/>
      <c r="P293" s="216">
        <f t="shared" si="22"/>
        <v>0</v>
      </c>
    </row>
    <row r="294" spans="1:16" ht="15.75">
      <c r="A294" s="53" t="s">
        <v>197</v>
      </c>
      <c r="B294" s="60"/>
      <c r="C294" s="60"/>
      <c r="D294" s="60"/>
      <c r="E294" s="60"/>
      <c r="F294" s="60"/>
      <c r="G294" s="60"/>
      <c r="H294" s="60"/>
      <c r="I294" s="60"/>
      <c r="J294" s="32"/>
      <c r="K294" s="32"/>
      <c r="L294" s="32"/>
      <c r="M294" s="211">
        <f>M295</f>
        <v>3789442</v>
      </c>
      <c r="N294" s="211">
        <f>N295</f>
        <v>0</v>
      </c>
      <c r="O294" s="211">
        <f>O295</f>
        <v>0</v>
      </c>
      <c r="P294" s="217">
        <f t="shared" si="22"/>
        <v>0</v>
      </c>
    </row>
    <row r="295" spans="1:16" ht="31.5">
      <c r="A295" s="51" t="s">
        <v>198</v>
      </c>
      <c r="B295" s="60" t="s">
        <v>39</v>
      </c>
      <c r="C295" s="60" t="s">
        <v>11</v>
      </c>
      <c r="D295" s="60">
        <v>14</v>
      </c>
      <c r="E295" s="60" t="s">
        <v>26</v>
      </c>
      <c r="F295" s="60" t="s">
        <v>17</v>
      </c>
      <c r="G295" s="60" t="s">
        <v>15</v>
      </c>
      <c r="H295" s="60">
        <v>11270</v>
      </c>
      <c r="I295" s="60" t="s">
        <v>72</v>
      </c>
      <c r="J295" s="32" t="s">
        <v>59</v>
      </c>
      <c r="K295" s="32">
        <v>2.49</v>
      </c>
      <c r="L295" s="32">
        <v>2017</v>
      </c>
      <c r="M295" s="212">
        <v>3789442</v>
      </c>
      <c r="N295" s="200"/>
      <c r="O295" s="200"/>
      <c r="P295" s="216">
        <f t="shared" si="22"/>
        <v>0</v>
      </c>
    </row>
    <row r="296" spans="1:16" ht="15.75">
      <c r="A296" s="42" t="s">
        <v>62</v>
      </c>
      <c r="B296" s="4"/>
      <c r="C296" s="4"/>
      <c r="D296" s="4"/>
      <c r="E296" s="4"/>
      <c r="F296" s="4"/>
      <c r="G296" s="4"/>
      <c r="H296" s="91"/>
      <c r="I296" s="91"/>
      <c r="J296" s="32"/>
      <c r="K296" s="32"/>
      <c r="L296" s="32"/>
      <c r="M296" s="211">
        <f>M297</f>
        <v>410173.9</v>
      </c>
      <c r="N296" s="211">
        <f>N297</f>
        <v>0</v>
      </c>
      <c r="O296" s="211">
        <f>O297</f>
        <v>0</v>
      </c>
      <c r="P296" s="217">
        <f t="shared" si="22"/>
        <v>0</v>
      </c>
    </row>
    <row r="297" spans="1:16" ht="35.25" customHeight="1">
      <c r="A297" s="43" t="s">
        <v>165</v>
      </c>
      <c r="B297" s="9" t="s">
        <v>39</v>
      </c>
      <c r="C297" s="9" t="s">
        <v>11</v>
      </c>
      <c r="D297" s="9">
        <v>14</v>
      </c>
      <c r="E297" s="9" t="s">
        <v>26</v>
      </c>
      <c r="F297" s="9" t="s">
        <v>17</v>
      </c>
      <c r="G297" s="9" t="s">
        <v>15</v>
      </c>
      <c r="H297" s="60">
        <v>11270</v>
      </c>
      <c r="I297" s="60" t="s">
        <v>72</v>
      </c>
      <c r="J297" s="32" t="s">
        <v>59</v>
      </c>
      <c r="K297" s="32">
        <v>0.25</v>
      </c>
      <c r="L297" s="32">
        <v>2017</v>
      </c>
      <c r="M297" s="212">
        <v>410173.9</v>
      </c>
      <c r="N297" s="200"/>
      <c r="O297" s="200"/>
      <c r="P297" s="216">
        <f t="shared" si="22"/>
        <v>0</v>
      </c>
    </row>
    <row r="298" spans="1:16" ht="15.75" hidden="1">
      <c r="A298" s="53" t="s">
        <v>83</v>
      </c>
      <c r="B298" s="60"/>
      <c r="C298" s="60"/>
      <c r="D298" s="60"/>
      <c r="E298" s="60"/>
      <c r="F298" s="60"/>
      <c r="G298" s="60"/>
      <c r="H298" s="60"/>
      <c r="I298" s="60"/>
      <c r="J298" s="33"/>
      <c r="K298" s="33"/>
      <c r="L298" s="32"/>
      <c r="M298" s="203">
        <f>M299</f>
        <v>0</v>
      </c>
      <c r="N298" s="200"/>
      <c r="O298" s="200"/>
      <c r="P298" s="216" t="e">
        <f t="shared" si="22"/>
        <v>#DIV/0!</v>
      </c>
    </row>
    <row r="299" spans="1:16" ht="15.75" hidden="1">
      <c r="A299" s="43" t="s">
        <v>123</v>
      </c>
      <c r="B299" s="60" t="s">
        <v>39</v>
      </c>
      <c r="C299" s="60" t="s">
        <v>11</v>
      </c>
      <c r="D299" s="60">
        <v>14</v>
      </c>
      <c r="E299" s="60" t="s">
        <v>26</v>
      </c>
      <c r="F299" s="60" t="s">
        <v>17</v>
      </c>
      <c r="G299" s="60" t="s">
        <v>15</v>
      </c>
      <c r="H299" s="60">
        <v>11270</v>
      </c>
      <c r="I299" s="60" t="s">
        <v>72</v>
      </c>
      <c r="J299" s="33" t="s">
        <v>59</v>
      </c>
      <c r="K299" s="33">
        <v>5</v>
      </c>
      <c r="L299" s="32">
        <v>2016</v>
      </c>
      <c r="M299" s="207">
        <v>0</v>
      </c>
      <c r="N299" s="200"/>
      <c r="O299" s="200"/>
      <c r="P299" s="216" t="e">
        <f t="shared" si="22"/>
        <v>#DIV/0!</v>
      </c>
    </row>
    <row r="300" spans="1:16" ht="15.75">
      <c r="A300" s="42" t="s">
        <v>124</v>
      </c>
      <c r="B300" s="60"/>
      <c r="C300" s="60"/>
      <c r="D300" s="60"/>
      <c r="E300" s="60"/>
      <c r="F300" s="60"/>
      <c r="G300" s="60"/>
      <c r="H300" s="60"/>
      <c r="I300" s="60"/>
      <c r="J300" s="33"/>
      <c r="K300" s="33"/>
      <c r="L300" s="32"/>
      <c r="M300" s="203">
        <f>M301</f>
        <v>4330541</v>
      </c>
      <c r="N300" s="203">
        <f>N301</f>
        <v>0</v>
      </c>
      <c r="O300" s="203">
        <f>O301</f>
        <v>0</v>
      </c>
      <c r="P300" s="217">
        <f t="shared" si="22"/>
        <v>0</v>
      </c>
    </row>
    <row r="301" spans="1:16" ht="31.5">
      <c r="A301" s="43" t="s">
        <v>195</v>
      </c>
      <c r="B301" s="60" t="s">
        <v>39</v>
      </c>
      <c r="C301" s="60" t="s">
        <v>11</v>
      </c>
      <c r="D301" s="60">
        <v>14</v>
      </c>
      <c r="E301" s="60" t="s">
        <v>26</v>
      </c>
      <c r="F301" s="60" t="s">
        <v>17</v>
      </c>
      <c r="G301" s="60" t="s">
        <v>15</v>
      </c>
      <c r="H301" s="60">
        <v>11270</v>
      </c>
      <c r="I301" s="60" t="s">
        <v>72</v>
      </c>
      <c r="J301" s="33" t="s">
        <v>59</v>
      </c>
      <c r="K301" s="33">
        <v>5.23</v>
      </c>
      <c r="L301" s="32">
        <v>2017</v>
      </c>
      <c r="M301" s="207">
        <v>4330541</v>
      </c>
      <c r="N301" s="200"/>
      <c r="O301" s="200"/>
      <c r="P301" s="216">
        <f t="shared" si="22"/>
        <v>0</v>
      </c>
    </row>
    <row r="302" spans="1:16" ht="15.75">
      <c r="A302" s="53" t="s">
        <v>84</v>
      </c>
      <c r="B302" s="60"/>
      <c r="C302" s="60"/>
      <c r="D302" s="60"/>
      <c r="E302" s="60"/>
      <c r="F302" s="60"/>
      <c r="G302" s="60"/>
      <c r="H302" s="60"/>
      <c r="I302" s="60"/>
      <c r="J302" s="33"/>
      <c r="K302" s="33"/>
      <c r="L302" s="32"/>
      <c r="M302" s="203">
        <f>M303</f>
        <v>1900000</v>
      </c>
      <c r="N302" s="203">
        <f>N303</f>
        <v>0</v>
      </c>
      <c r="O302" s="203">
        <f>O303</f>
        <v>0</v>
      </c>
      <c r="P302" s="217">
        <f t="shared" si="22"/>
        <v>0</v>
      </c>
    </row>
    <row r="303" spans="1:16" ht="15.75">
      <c r="A303" s="83" t="s">
        <v>174</v>
      </c>
      <c r="B303" s="17" t="s">
        <v>39</v>
      </c>
      <c r="C303" s="17">
        <v>2</v>
      </c>
      <c r="D303" s="17">
        <v>14</v>
      </c>
      <c r="E303" s="17" t="s">
        <v>26</v>
      </c>
      <c r="F303" s="17" t="s">
        <v>17</v>
      </c>
      <c r="G303" s="17" t="s">
        <v>15</v>
      </c>
      <c r="H303" s="31">
        <v>11270</v>
      </c>
      <c r="I303" s="31">
        <v>522</v>
      </c>
      <c r="J303" s="32" t="s">
        <v>59</v>
      </c>
      <c r="K303" s="32">
        <v>0.2</v>
      </c>
      <c r="L303" s="32">
        <v>2017</v>
      </c>
      <c r="M303" s="208">
        <v>1900000</v>
      </c>
      <c r="N303" s="200"/>
      <c r="O303" s="200"/>
      <c r="P303" s="216">
        <f t="shared" si="22"/>
        <v>0</v>
      </c>
    </row>
    <row r="304" spans="1:16" ht="15.75">
      <c r="A304" s="53" t="s">
        <v>67</v>
      </c>
      <c r="B304" s="17"/>
      <c r="C304" s="17"/>
      <c r="D304" s="17"/>
      <c r="E304" s="17"/>
      <c r="F304" s="17"/>
      <c r="G304" s="17"/>
      <c r="H304" s="31"/>
      <c r="I304" s="31"/>
      <c r="J304" s="32"/>
      <c r="K304" s="32"/>
      <c r="L304" s="32"/>
      <c r="M304" s="203">
        <f>M305</f>
        <v>535532.1</v>
      </c>
      <c r="N304" s="203">
        <f>N305</f>
        <v>0</v>
      </c>
      <c r="O304" s="203">
        <f>O305</f>
        <v>0</v>
      </c>
      <c r="P304" s="217">
        <f t="shared" si="22"/>
        <v>0</v>
      </c>
    </row>
    <row r="305" spans="1:16" ht="31.5">
      <c r="A305" s="43" t="s">
        <v>196</v>
      </c>
      <c r="B305" s="60" t="s">
        <v>39</v>
      </c>
      <c r="C305" s="60" t="s">
        <v>11</v>
      </c>
      <c r="D305" s="60">
        <v>14</v>
      </c>
      <c r="E305" s="60" t="s">
        <v>26</v>
      </c>
      <c r="F305" s="60" t="s">
        <v>17</v>
      </c>
      <c r="G305" s="60" t="s">
        <v>15</v>
      </c>
      <c r="H305" s="60">
        <v>11270</v>
      </c>
      <c r="I305" s="60" t="s">
        <v>72</v>
      </c>
      <c r="J305" s="32" t="s">
        <v>59</v>
      </c>
      <c r="K305" s="32">
        <v>0.073</v>
      </c>
      <c r="L305" s="32">
        <v>2017</v>
      </c>
      <c r="M305" s="207">
        <v>535532.1</v>
      </c>
      <c r="N305" s="200"/>
      <c r="O305" s="200"/>
      <c r="P305" s="216">
        <f t="shared" si="22"/>
        <v>0</v>
      </c>
    </row>
    <row r="306" spans="1:16" s="113" customFormat="1" ht="15.75">
      <c r="A306" s="43" t="s">
        <v>217</v>
      </c>
      <c r="B306" s="60" t="s">
        <v>39</v>
      </c>
      <c r="C306" s="60" t="s">
        <v>11</v>
      </c>
      <c r="D306" s="60">
        <v>14</v>
      </c>
      <c r="E306" s="60" t="s">
        <v>26</v>
      </c>
      <c r="F306" s="60" t="s">
        <v>17</v>
      </c>
      <c r="G306" s="60" t="s">
        <v>15</v>
      </c>
      <c r="H306" s="60">
        <v>11270</v>
      </c>
      <c r="I306" s="60" t="s">
        <v>72</v>
      </c>
      <c r="J306" s="33"/>
      <c r="K306" s="33"/>
      <c r="L306" s="32"/>
      <c r="M306" s="207">
        <v>1734586.59</v>
      </c>
      <c r="N306" s="207"/>
      <c r="O306" s="207"/>
      <c r="P306" s="216">
        <f t="shared" si="22"/>
        <v>0</v>
      </c>
    </row>
    <row r="307" spans="1:16" ht="31.5">
      <c r="A307" s="23" t="s">
        <v>113</v>
      </c>
      <c r="B307" s="4" t="s">
        <v>39</v>
      </c>
      <c r="C307" s="4" t="s">
        <v>11</v>
      </c>
      <c r="D307" s="4">
        <v>14</v>
      </c>
      <c r="E307" s="4" t="s">
        <v>26</v>
      </c>
      <c r="F307" s="4" t="s">
        <v>17</v>
      </c>
      <c r="G307" s="4" t="s">
        <v>15</v>
      </c>
      <c r="H307" s="91">
        <v>11270</v>
      </c>
      <c r="I307" s="91" t="s">
        <v>72</v>
      </c>
      <c r="J307" s="33"/>
      <c r="K307" s="33"/>
      <c r="L307" s="32"/>
      <c r="M307" s="203">
        <f>M309+M311+M315+M317</f>
        <v>13802382.8</v>
      </c>
      <c r="N307" s="203">
        <f>N309+N311+N315+N317</f>
        <v>0</v>
      </c>
      <c r="O307" s="203">
        <f>O309+O311+O315+O317</f>
        <v>0</v>
      </c>
      <c r="P307" s="217">
        <f t="shared" si="22"/>
        <v>0</v>
      </c>
    </row>
    <row r="308" spans="1:16" ht="15.75">
      <c r="A308" s="23" t="s">
        <v>175</v>
      </c>
      <c r="B308" s="4"/>
      <c r="C308" s="4"/>
      <c r="D308" s="4"/>
      <c r="E308" s="4"/>
      <c r="F308" s="4"/>
      <c r="G308" s="4"/>
      <c r="H308" s="91"/>
      <c r="I308" s="91"/>
      <c r="J308" s="33"/>
      <c r="K308" s="33"/>
      <c r="L308" s="32"/>
      <c r="M308" s="203">
        <f>M309</f>
        <v>9558096.3</v>
      </c>
      <c r="N308" s="203">
        <f>N309</f>
        <v>0</v>
      </c>
      <c r="O308" s="203">
        <f>O309</f>
        <v>0</v>
      </c>
      <c r="P308" s="217">
        <f t="shared" si="22"/>
        <v>0</v>
      </c>
    </row>
    <row r="309" spans="1:16" ht="31.5">
      <c r="A309" s="124" t="s">
        <v>176</v>
      </c>
      <c r="B309" s="9" t="s">
        <v>39</v>
      </c>
      <c r="C309" s="9" t="s">
        <v>11</v>
      </c>
      <c r="D309" s="9">
        <v>14</v>
      </c>
      <c r="E309" s="9" t="s">
        <v>26</v>
      </c>
      <c r="F309" s="9" t="s">
        <v>17</v>
      </c>
      <c r="G309" s="9" t="s">
        <v>15</v>
      </c>
      <c r="H309" s="60">
        <v>11270</v>
      </c>
      <c r="I309" s="60" t="s">
        <v>72</v>
      </c>
      <c r="J309" s="33" t="s">
        <v>223</v>
      </c>
      <c r="K309" s="33">
        <v>0.45</v>
      </c>
      <c r="L309" s="32">
        <v>2017</v>
      </c>
      <c r="M309" s="207">
        <v>9558096.3</v>
      </c>
      <c r="N309" s="200"/>
      <c r="O309" s="200"/>
      <c r="P309" s="216">
        <f t="shared" si="22"/>
        <v>0</v>
      </c>
    </row>
    <row r="310" spans="1:16" ht="15.75">
      <c r="A310" s="127" t="s">
        <v>84</v>
      </c>
      <c r="B310" s="4"/>
      <c r="C310" s="4"/>
      <c r="D310" s="4"/>
      <c r="E310" s="4"/>
      <c r="F310" s="4"/>
      <c r="G310" s="4"/>
      <c r="H310" s="91"/>
      <c r="I310" s="91"/>
      <c r="J310" s="33"/>
      <c r="K310" s="33"/>
      <c r="L310" s="32"/>
      <c r="M310" s="203">
        <f>M311</f>
        <v>2963040.5</v>
      </c>
      <c r="N310" s="203">
        <f>N311</f>
        <v>0</v>
      </c>
      <c r="O310" s="203">
        <f>O311</f>
        <v>0</v>
      </c>
      <c r="P310" s="217">
        <f t="shared" si="22"/>
        <v>0</v>
      </c>
    </row>
    <row r="311" spans="1:16" ht="17.25" customHeight="1">
      <c r="A311" s="128" t="s">
        <v>177</v>
      </c>
      <c r="B311" s="9" t="s">
        <v>39</v>
      </c>
      <c r="C311" s="9" t="s">
        <v>11</v>
      </c>
      <c r="D311" s="9">
        <v>14</v>
      </c>
      <c r="E311" s="9" t="s">
        <v>26</v>
      </c>
      <c r="F311" s="9" t="s">
        <v>17</v>
      </c>
      <c r="G311" s="9" t="s">
        <v>15</v>
      </c>
      <c r="H311" s="60">
        <v>11270</v>
      </c>
      <c r="I311" s="60" t="s">
        <v>72</v>
      </c>
      <c r="J311" s="33" t="s">
        <v>140</v>
      </c>
      <c r="K311" s="33">
        <v>62</v>
      </c>
      <c r="L311" s="32">
        <v>2017</v>
      </c>
      <c r="M311" s="207">
        <v>2963040.5</v>
      </c>
      <c r="N311" s="200"/>
      <c r="O311" s="200"/>
      <c r="P311" s="216">
        <f t="shared" si="22"/>
        <v>0</v>
      </c>
    </row>
    <row r="312" spans="1:16" ht="15.75" hidden="1">
      <c r="A312" s="34" t="s">
        <v>67</v>
      </c>
      <c r="B312" s="9"/>
      <c r="C312" s="9"/>
      <c r="D312" s="9"/>
      <c r="E312" s="9"/>
      <c r="F312" s="9"/>
      <c r="G312" s="9"/>
      <c r="H312" s="60"/>
      <c r="I312" s="60"/>
      <c r="J312" s="33"/>
      <c r="K312" s="33"/>
      <c r="L312" s="32"/>
      <c r="M312" s="203">
        <f>M313</f>
        <v>0</v>
      </c>
      <c r="N312" s="200"/>
      <c r="O312" s="200"/>
      <c r="P312" s="216" t="e">
        <f t="shared" si="22"/>
        <v>#DIV/0!</v>
      </c>
    </row>
    <row r="313" spans="1:16" ht="47.25" hidden="1">
      <c r="A313" s="18" t="s">
        <v>190</v>
      </c>
      <c r="B313" s="9" t="s">
        <v>39</v>
      </c>
      <c r="C313" s="9" t="s">
        <v>11</v>
      </c>
      <c r="D313" s="9">
        <v>14</v>
      </c>
      <c r="E313" s="9" t="s">
        <v>26</v>
      </c>
      <c r="F313" s="9" t="s">
        <v>17</v>
      </c>
      <c r="G313" s="9" t="s">
        <v>15</v>
      </c>
      <c r="H313" s="60">
        <v>11270</v>
      </c>
      <c r="I313" s="60" t="s">
        <v>72</v>
      </c>
      <c r="J313" s="33" t="s">
        <v>140</v>
      </c>
      <c r="K313" s="33">
        <v>400</v>
      </c>
      <c r="L313" s="32">
        <v>2017</v>
      </c>
      <c r="M313" s="207">
        <v>0</v>
      </c>
      <c r="N313" s="200"/>
      <c r="O313" s="200"/>
      <c r="P313" s="216" t="e">
        <f t="shared" si="22"/>
        <v>#DIV/0!</v>
      </c>
    </row>
    <row r="314" spans="1:16" ht="15.75">
      <c r="A314" s="85" t="s">
        <v>124</v>
      </c>
      <c r="B314" s="9"/>
      <c r="C314" s="9"/>
      <c r="D314" s="9"/>
      <c r="E314" s="9"/>
      <c r="F314" s="9"/>
      <c r="G314" s="9"/>
      <c r="H314" s="60"/>
      <c r="I314" s="60"/>
      <c r="J314" s="33"/>
      <c r="K314" s="33"/>
      <c r="L314" s="32"/>
      <c r="M314" s="203">
        <f>M315</f>
        <v>931246</v>
      </c>
      <c r="N314" s="203">
        <f>N315</f>
        <v>0</v>
      </c>
      <c r="O314" s="203">
        <f>O315</f>
        <v>0</v>
      </c>
      <c r="P314" s="217">
        <f t="shared" si="22"/>
        <v>0</v>
      </c>
    </row>
    <row r="315" spans="1:16" ht="31.5">
      <c r="A315" s="18" t="s">
        <v>187</v>
      </c>
      <c r="B315" s="9" t="s">
        <v>39</v>
      </c>
      <c r="C315" s="9" t="s">
        <v>11</v>
      </c>
      <c r="D315" s="9">
        <v>14</v>
      </c>
      <c r="E315" s="9" t="s">
        <v>26</v>
      </c>
      <c r="F315" s="9" t="s">
        <v>17</v>
      </c>
      <c r="G315" s="9" t="s">
        <v>15</v>
      </c>
      <c r="H315" s="60">
        <v>11270</v>
      </c>
      <c r="I315" s="60" t="s">
        <v>72</v>
      </c>
      <c r="J315" s="33" t="s">
        <v>140</v>
      </c>
      <c r="K315" s="33">
        <v>59.6</v>
      </c>
      <c r="L315" s="32">
        <v>2017</v>
      </c>
      <c r="M315" s="207">
        <v>931246</v>
      </c>
      <c r="N315" s="200"/>
      <c r="O315" s="200"/>
      <c r="P315" s="216">
        <f t="shared" si="22"/>
        <v>0</v>
      </c>
    </row>
    <row r="316" spans="1:16" ht="15.75">
      <c r="A316" s="85" t="s">
        <v>58</v>
      </c>
      <c r="B316" s="60"/>
      <c r="C316" s="60"/>
      <c r="D316" s="60"/>
      <c r="E316" s="60"/>
      <c r="F316" s="60"/>
      <c r="G316" s="60"/>
      <c r="H316" s="60"/>
      <c r="I316" s="60"/>
      <c r="J316" s="33"/>
      <c r="K316" s="33"/>
      <c r="L316" s="32"/>
      <c r="M316" s="203">
        <f>M317</f>
        <v>350000</v>
      </c>
      <c r="N316" s="203">
        <f>N317</f>
        <v>0</v>
      </c>
      <c r="O316" s="203">
        <f>O317</f>
        <v>0</v>
      </c>
      <c r="P316" s="217">
        <f t="shared" si="22"/>
        <v>0</v>
      </c>
    </row>
    <row r="317" spans="1:16" ht="31.5">
      <c r="A317" s="65" t="s">
        <v>189</v>
      </c>
      <c r="B317" s="60" t="s">
        <v>39</v>
      </c>
      <c r="C317" s="60" t="s">
        <v>11</v>
      </c>
      <c r="D317" s="60">
        <v>14</v>
      </c>
      <c r="E317" s="60" t="s">
        <v>26</v>
      </c>
      <c r="F317" s="60" t="s">
        <v>17</v>
      </c>
      <c r="G317" s="60" t="s">
        <v>15</v>
      </c>
      <c r="H317" s="60">
        <v>11270</v>
      </c>
      <c r="I317" s="60" t="s">
        <v>72</v>
      </c>
      <c r="J317" s="33"/>
      <c r="K317" s="33"/>
      <c r="L317" s="32">
        <v>2017</v>
      </c>
      <c r="M317" s="207">
        <v>350000</v>
      </c>
      <c r="N317" s="200"/>
      <c r="O317" s="200"/>
      <c r="P317" s="216">
        <f t="shared" si="22"/>
        <v>0</v>
      </c>
    </row>
    <row r="318" spans="1:16" ht="15.75">
      <c r="A318" s="26" t="s">
        <v>42</v>
      </c>
      <c r="B318" s="10" t="s">
        <v>39</v>
      </c>
      <c r="C318" s="10" t="s">
        <v>12</v>
      </c>
      <c r="D318" s="10"/>
      <c r="E318" s="69" t="s">
        <v>0</v>
      </c>
      <c r="F318" s="69" t="s">
        <v>0</v>
      </c>
      <c r="G318" s="69" t="s">
        <v>0</v>
      </c>
      <c r="H318" s="60"/>
      <c r="I318" s="60"/>
      <c r="J318" s="105"/>
      <c r="K318" s="105"/>
      <c r="L318" s="95"/>
      <c r="M318" s="211">
        <f>M320</f>
        <v>137600000</v>
      </c>
      <c r="N318" s="211">
        <f>N320</f>
        <v>0</v>
      </c>
      <c r="O318" s="211">
        <f>O320</f>
        <v>0</v>
      </c>
      <c r="P318" s="217">
        <f t="shared" si="22"/>
        <v>0</v>
      </c>
    </row>
    <row r="319" spans="1:16" ht="47.25">
      <c r="A319" s="38" t="s">
        <v>107</v>
      </c>
      <c r="B319" s="12" t="s">
        <v>39</v>
      </c>
      <c r="C319" s="12" t="s">
        <v>12</v>
      </c>
      <c r="D319" s="12">
        <v>21</v>
      </c>
      <c r="E319" s="69"/>
      <c r="F319" s="69"/>
      <c r="G319" s="69"/>
      <c r="H319" s="60"/>
      <c r="I319" s="60"/>
      <c r="J319" s="105"/>
      <c r="K319" s="105"/>
      <c r="L319" s="95"/>
      <c r="M319" s="211">
        <f>M320</f>
        <v>137600000</v>
      </c>
      <c r="N319" s="211">
        <f aca="true" t="shared" si="23" ref="N319:O322">N320</f>
        <v>0</v>
      </c>
      <c r="O319" s="211">
        <f t="shared" si="23"/>
        <v>0</v>
      </c>
      <c r="P319" s="217">
        <f t="shared" si="22"/>
        <v>0</v>
      </c>
    </row>
    <row r="320" spans="1:16" ht="15.75">
      <c r="A320" s="26" t="s">
        <v>25</v>
      </c>
      <c r="B320" s="10" t="s">
        <v>39</v>
      </c>
      <c r="C320" s="10" t="s">
        <v>12</v>
      </c>
      <c r="D320" s="12">
        <v>21</v>
      </c>
      <c r="E320" s="10" t="s">
        <v>26</v>
      </c>
      <c r="F320" s="69"/>
      <c r="G320" s="69"/>
      <c r="H320" s="60"/>
      <c r="I320" s="60"/>
      <c r="J320" s="105"/>
      <c r="K320" s="105"/>
      <c r="L320" s="95"/>
      <c r="M320" s="211">
        <f>M321</f>
        <v>137600000</v>
      </c>
      <c r="N320" s="211">
        <f t="shared" si="23"/>
        <v>0</v>
      </c>
      <c r="O320" s="211">
        <f t="shared" si="23"/>
        <v>0</v>
      </c>
      <c r="P320" s="217">
        <f t="shared" si="22"/>
        <v>0</v>
      </c>
    </row>
    <row r="321" spans="1:16" ht="15.75">
      <c r="A321" s="26" t="s">
        <v>18</v>
      </c>
      <c r="B321" s="10" t="s">
        <v>39</v>
      </c>
      <c r="C321" s="10" t="s">
        <v>12</v>
      </c>
      <c r="D321" s="12">
        <v>21</v>
      </c>
      <c r="E321" s="10" t="s">
        <v>26</v>
      </c>
      <c r="F321" s="10" t="s">
        <v>16</v>
      </c>
      <c r="G321" s="10" t="s">
        <v>0</v>
      </c>
      <c r="H321" s="60"/>
      <c r="I321" s="60"/>
      <c r="J321" s="105"/>
      <c r="K321" s="105"/>
      <c r="L321" s="95"/>
      <c r="M321" s="211">
        <f>M322</f>
        <v>137600000</v>
      </c>
      <c r="N321" s="211">
        <f t="shared" si="23"/>
        <v>0</v>
      </c>
      <c r="O321" s="211">
        <f t="shared" si="23"/>
        <v>0</v>
      </c>
      <c r="P321" s="217">
        <f t="shared" si="22"/>
        <v>0</v>
      </c>
    </row>
    <row r="322" spans="1:16" ht="15.75">
      <c r="A322" s="26" t="s">
        <v>43</v>
      </c>
      <c r="B322" s="10" t="s">
        <v>39</v>
      </c>
      <c r="C322" s="10" t="s">
        <v>12</v>
      </c>
      <c r="D322" s="12">
        <v>21</v>
      </c>
      <c r="E322" s="10" t="s">
        <v>26</v>
      </c>
      <c r="F322" s="10" t="s">
        <v>16</v>
      </c>
      <c r="G322" s="10" t="s">
        <v>22</v>
      </c>
      <c r="H322" s="63"/>
      <c r="I322" s="63"/>
      <c r="J322" s="105"/>
      <c r="K322" s="105"/>
      <c r="L322" s="95"/>
      <c r="M322" s="211">
        <f>M323</f>
        <v>137600000</v>
      </c>
      <c r="N322" s="211">
        <f t="shared" si="23"/>
        <v>0</v>
      </c>
      <c r="O322" s="211">
        <f t="shared" si="23"/>
        <v>0</v>
      </c>
      <c r="P322" s="217">
        <f t="shared" si="22"/>
        <v>0</v>
      </c>
    </row>
    <row r="323" spans="1:16" ht="31.5">
      <c r="A323" s="26" t="s">
        <v>74</v>
      </c>
      <c r="B323" s="10" t="s">
        <v>39</v>
      </c>
      <c r="C323" s="10" t="s">
        <v>12</v>
      </c>
      <c r="D323" s="12">
        <v>21</v>
      </c>
      <c r="E323" s="10" t="s">
        <v>26</v>
      </c>
      <c r="F323" s="10" t="s">
        <v>16</v>
      </c>
      <c r="G323" s="10" t="s">
        <v>22</v>
      </c>
      <c r="H323" s="63">
        <v>16160</v>
      </c>
      <c r="I323" s="63" t="s">
        <v>0</v>
      </c>
      <c r="J323" s="105"/>
      <c r="K323" s="105"/>
      <c r="L323" s="95"/>
      <c r="M323" s="211">
        <f>M325</f>
        <v>137600000</v>
      </c>
      <c r="N323" s="211">
        <f>N325</f>
        <v>0</v>
      </c>
      <c r="O323" s="211">
        <f>O325</f>
        <v>0</v>
      </c>
      <c r="P323" s="217">
        <f t="shared" si="22"/>
        <v>0</v>
      </c>
    </row>
    <row r="324" spans="1:16" ht="128.25" customHeight="1">
      <c r="A324" s="108" t="s">
        <v>127</v>
      </c>
      <c r="B324" s="10" t="s">
        <v>39</v>
      </c>
      <c r="C324" s="10" t="s">
        <v>12</v>
      </c>
      <c r="D324" s="12">
        <v>21</v>
      </c>
      <c r="E324" s="10" t="s">
        <v>26</v>
      </c>
      <c r="F324" s="10" t="s">
        <v>16</v>
      </c>
      <c r="G324" s="5" t="s">
        <v>22</v>
      </c>
      <c r="H324" s="56">
        <v>16160</v>
      </c>
      <c r="I324" s="121"/>
      <c r="J324" s="120"/>
      <c r="K324" s="120"/>
      <c r="L324" s="121"/>
      <c r="M324" s="211">
        <f>M325</f>
        <v>137600000</v>
      </c>
      <c r="N324" s="211">
        <f>N325</f>
        <v>0</v>
      </c>
      <c r="O324" s="211">
        <f>O325</f>
        <v>0</v>
      </c>
      <c r="P324" s="217">
        <f t="shared" si="22"/>
        <v>0</v>
      </c>
    </row>
    <row r="325" spans="1:16" ht="37.5" customHeight="1">
      <c r="A325" s="122" t="s">
        <v>71</v>
      </c>
      <c r="B325" s="10" t="s">
        <v>39</v>
      </c>
      <c r="C325" s="10" t="s">
        <v>12</v>
      </c>
      <c r="D325" s="12">
        <v>21</v>
      </c>
      <c r="E325" s="10" t="s">
        <v>26</v>
      </c>
      <c r="F325" s="10" t="s">
        <v>16</v>
      </c>
      <c r="G325" s="10" t="s">
        <v>22</v>
      </c>
      <c r="H325" s="63">
        <v>16160</v>
      </c>
      <c r="I325" s="63" t="s">
        <v>72</v>
      </c>
      <c r="J325" s="33"/>
      <c r="K325" s="33"/>
      <c r="L325" s="33"/>
      <c r="M325" s="211">
        <f>M326+M330+M331</f>
        <v>137600000</v>
      </c>
      <c r="N325" s="211">
        <f>N326+N330+N331</f>
        <v>0</v>
      </c>
      <c r="O325" s="211">
        <f>O326+O330+O331</f>
        <v>0</v>
      </c>
      <c r="P325" s="217">
        <f t="shared" si="22"/>
        <v>0</v>
      </c>
    </row>
    <row r="326" spans="1:16" ht="15.75">
      <c r="A326" s="26" t="s">
        <v>76</v>
      </c>
      <c r="B326" s="10"/>
      <c r="C326" s="10"/>
      <c r="D326" s="10"/>
      <c r="E326" s="10"/>
      <c r="F326" s="10"/>
      <c r="G326" s="10"/>
      <c r="H326" s="63"/>
      <c r="I326" s="63"/>
      <c r="J326" s="33"/>
      <c r="K326" s="33"/>
      <c r="L326" s="33"/>
      <c r="M326" s="211">
        <f>M327+M328+M329</f>
        <v>122600000</v>
      </c>
      <c r="N326" s="211">
        <f>N327+N328+N329</f>
        <v>0</v>
      </c>
      <c r="O326" s="211">
        <f>O327+O328+O329</f>
        <v>0</v>
      </c>
      <c r="P326" s="217">
        <f t="shared" si="22"/>
        <v>0</v>
      </c>
    </row>
    <row r="327" spans="1:16" ht="36" customHeight="1">
      <c r="A327" s="21" t="s">
        <v>205</v>
      </c>
      <c r="B327" s="9" t="s">
        <v>39</v>
      </c>
      <c r="C327" s="9" t="s">
        <v>12</v>
      </c>
      <c r="D327" s="9">
        <v>21</v>
      </c>
      <c r="E327" s="9" t="s">
        <v>26</v>
      </c>
      <c r="F327" s="9" t="s">
        <v>16</v>
      </c>
      <c r="G327" s="9" t="s">
        <v>22</v>
      </c>
      <c r="H327" s="60">
        <v>16160</v>
      </c>
      <c r="I327" s="60" t="s">
        <v>72</v>
      </c>
      <c r="J327" s="33" t="s">
        <v>59</v>
      </c>
      <c r="K327" s="33">
        <v>0.271</v>
      </c>
      <c r="L327" s="33">
        <v>2018</v>
      </c>
      <c r="M327" s="212">
        <v>15600000</v>
      </c>
      <c r="N327" s="200"/>
      <c r="O327" s="200"/>
      <c r="P327" s="216">
        <f t="shared" si="22"/>
        <v>0</v>
      </c>
    </row>
    <row r="328" spans="1:16" ht="31.5">
      <c r="A328" s="21" t="s">
        <v>280</v>
      </c>
      <c r="B328" s="9" t="s">
        <v>39</v>
      </c>
      <c r="C328" s="9" t="s">
        <v>12</v>
      </c>
      <c r="D328" s="9">
        <v>21</v>
      </c>
      <c r="E328" s="9" t="s">
        <v>26</v>
      </c>
      <c r="F328" s="9" t="s">
        <v>16</v>
      </c>
      <c r="G328" s="9" t="s">
        <v>22</v>
      </c>
      <c r="H328" s="60">
        <v>16160</v>
      </c>
      <c r="I328" s="60">
        <v>522</v>
      </c>
      <c r="J328" s="33" t="s">
        <v>59</v>
      </c>
      <c r="K328" s="33">
        <v>4.9</v>
      </c>
      <c r="L328" s="33">
        <v>2019</v>
      </c>
      <c r="M328" s="212">
        <v>50000000</v>
      </c>
      <c r="N328" s="200"/>
      <c r="O328" s="200"/>
      <c r="P328" s="216">
        <f t="shared" si="22"/>
        <v>0</v>
      </c>
    </row>
    <row r="329" spans="1:16" ht="47.25">
      <c r="A329" s="21" t="s">
        <v>206</v>
      </c>
      <c r="B329" s="60" t="s">
        <v>39</v>
      </c>
      <c r="C329" s="60" t="s">
        <v>12</v>
      </c>
      <c r="D329" s="60">
        <v>21</v>
      </c>
      <c r="E329" s="60" t="s">
        <v>26</v>
      </c>
      <c r="F329" s="60" t="s">
        <v>16</v>
      </c>
      <c r="G329" s="60" t="s">
        <v>22</v>
      </c>
      <c r="H329" s="60">
        <v>16160</v>
      </c>
      <c r="I329" s="60">
        <v>522</v>
      </c>
      <c r="J329" s="33" t="s">
        <v>59</v>
      </c>
      <c r="K329" s="33">
        <v>1.6</v>
      </c>
      <c r="L329" s="33">
        <v>2017</v>
      </c>
      <c r="M329" s="212">
        <v>57000000</v>
      </c>
      <c r="N329" s="200"/>
      <c r="O329" s="200"/>
      <c r="P329" s="216">
        <f aca="true" t="shared" si="24" ref="P329:P363">O329/M329*100</f>
        <v>0</v>
      </c>
    </row>
    <row r="330" spans="1:16" ht="29.25" customHeight="1">
      <c r="A330" s="34" t="s">
        <v>217</v>
      </c>
      <c r="B330" s="60" t="s">
        <v>39</v>
      </c>
      <c r="C330" s="60" t="s">
        <v>12</v>
      </c>
      <c r="D330" s="60">
        <v>21</v>
      </c>
      <c r="E330" s="60" t="s">
        <v>26</v>
      </c>
      <c r="F330" s="60" t="s">
        <v>16</v>
      </c>
      <c r="G330" s="60" t="s">
        <v>22</v>
      </c>
      <c r="H330" s="60">
        <v>16160</v>
      </c>
      <c r="I330" s="60">
        <v>522</v>
      </c>
      <c r="J330" s="33"/>
      <c r="K330" s="33"/>
      <c r="L330" s="33"/>
      <c r="M330" s="211">
        <v>15000000</v>
      </c>
      <c r="N330" s="211"/>
      <c r="O330" s="211"/>
      <c r="P330" s="216">
        <f t="shared" si="24"/>
        <v>0</v>
      </c>
    </row>
    <row r="331" spans="1:16" ht="15.75" hidden="1">
      <c r="A331" s="61" t="s">
        <v>61</v>
      </c>
      <c r="B331" s="60"/>
      <c r="C331" s="60"/>
      <c r="D331" s="60"/>
      <c r="E331" s="60"/>
      <c r="F331" s="60"/>
      <c r="G331" s="60"/>
      <c r="H331" s="60"/>
      <c r="I331" s="60"/>
      <c r="J331" s="33"/>
      <c r="K331" s="33"/>
      <c r="L331" s="33"/>
      <c r="M331" s="211">
        <f>M332</f>
        <v>0</v>
      </c>
      <c r="N331" s="211">
        <f>N332</f>
        <v>0</v>
      </c>
      <c r="O331" s="211">
        <f>O332</f>
        <v>0</v>
      </c>
      <c r="P331" s="216" t="e">
        <f t="shared" si="24"/>
        <v>#DIV/0!</v>
      </c>
    </row>
    <row r="332" spans="1:16" ht="31.5" hidden="1">
      <c r="A332" s="73" t="s">
        <v>207</v>
      </c>
      <c r="B332" s="60" t="s">
        <v>39</v>
      </c>
      <c r="C332" s="60" t="s">
        <v>12</v>
      </c>
      <c r="D332" s="60">
        <v>21</v>
      </c>
      <c r="E332" s="60" t="s">
        <v>26</v>
      </c>
      <c r="F332" s="60" t="s">
        <v>16</v>
      </c>
      <c r="G332" s="60" t="s">
        <v>22</v>
      </c>
      <c r="H332" s="60">
        <v>16160</v>
      </c>
      <c r="I332" s="60" t="s">
        <v>72</v>
      </c>
      <c r="J332" s="33" t="s">
        <v>59</v>
      </c>
      <c r="K332" s="33">
        <v>4</v>
      </c>
      <c r="L332" s="33">
        <v>2017</v>
      </c>
      <c r="M332" s="212">
        <v>0</v>
      </c>
      <c r="N332" s="212"/>
      <c r="O332" s="212"/>
      <c r="P332" s="216" t="e">
        <f t="shared" si="24"/>
        <v>#DIV/0!</v>
      </c>
    </row>
    <row r="333" spans="1:16" ht="72.75" customHeight="1">
      <c r="A333" s="107" t="s">
        <v>137</v>
      </c>
      <c r="B333" s="63">
        <v>20</v>
      </c>
      <c r="C333" s="63">
        <v>0</v>
      </c>
      <c r="D333" s="60"/>
      <c r="E333" s="60"/>
      <c r="F333" s="60"/>
      <c r="G333" s="60"/>
      <c r="H333" s="60"/>
      <c r="I333" s="60"/>
      <c r="J333" s="33"/>
      <c r="K333" s="33"/>
      <c r="L333" s="33"/>
      <c r="M333" s="211">
        <f>M335</f>
        <v>349740870.77</v>
      </c>
      <c r="N333" s="211">
        <f>N335</f>
        <v>10333333.33</v>
      </c>
      <c r="O333" s="211">
        <f>O335</f>
        <v>10333333.33</v>
      </c>
      <c r="P333" s="217">
        <f t="shared" si="24"/>
        <v>2.9545684229726494</v>
      </c>
    </row>
    <row r="334" spans="1:16" ht="73.5" customHeight="1">
      <c r="A334" s="61" t="s">
        <v>121</v>
      </c>
      <c r="B334" s="63">
        <v>20</v>
      </c>
      <c r="C334" s="63">
        <v>0</v>
      </c>
      <c r="D334" s="63">
        <v>11</v>
      </c>
      <c r="E334" s="60"/>
      <c r="F334" s="60"/>
      <c r="G334" s="60"/>
      <c r="H334" s="60"/>
      <c r="I334" s="60"/>
      <c r="J334" s="33"/>
      <c r="K334" s="33"/>
      <c r="L334" s="33"/>
      <c r="M334" s="211">
        <f>M335</f>
        <v>349740870.77</v>
      </c>
      <c r="N334" s="211">
        <f>N335</f>
        <v>10333333.33</v>
      </c>
      <c r="O334" s="211">
        <f>O335</f>
        <v>10333333.33</v>
      </c>
      <c r="P334" s="217">
        <f t="shared" si="24"/>
        <v>2.9545684229726494</v>
      </c>
    </row>
    <row r="335" spans="1:16" ht="22.5" customHeight="1">
      <c r="A335" s="26" t="s">
        <v>37</v>
      </c>
      <c r="B335" s="63">
        <v>20</v>
      </c>
      <c r="C335" s="63">
        <v>0</v>
      </c>
      <c r="D335" s="63">
        <v>11</v>
      </c>
      <c r="E335" s="63" t="s">
        <v>26</v>
      </c>
      <c r="F335" s="63" t="s">
        <v>21</v>
      </c>
      <c r="G335" s="63" t="s">
        <v>15</v>
      </c>
      <c r="H335" s="63"/>
      <c r="I335" s="63"/>
      <c r="J335" s="33"/>
      <c r="K335" s="33"/>
      <c r="L335" s="33"/>
      <c r="M335" s="203">
        <f>M336+M337</f>
        <v>349740870.77</v>
      </c>
      <c r="N335" s="203">
        <f>N336+N337</f>
        <v>10333333.33</v>
      </c>
      <c r="O335" s="203">
        <f>O336+O337</f>
        <v>10333333.33</v>
      </c>
      <c r="P335" s="217">
        <f t="shared" si="24"/>
        <v>2.9545684229726494</v>
      </c>
    </row>
    <row r="336" spans="1:16" s="113" customFormat="1" ht="15.75">
      <c r="A336" s="220" t="s">
        <v>75</v>
      </c>
      <c r="B336" s="63">
        <v>20</v>
      </c>
      <c r="C336" s="63">
        <v>0</v>
      </c>
      <c r="D336" s="63">
        <v>11</v>
      </c>
      <c r="E336" s="63" t="s">
        <v>26</v>
      </c>
      <c r="F336" s="63" t="s">
        <v>21</v>
      </c>
      <c r="G336" s="63" t="s">
        <v>15</v>
      </c>
      <c r="H336" s="63" t="s">
        <v>376</v>
      </c>
      <c r="I336" s="63"/>
      <c r="J336" s="33"/>
      <c r="K336" s="33"/>
      <c r="L336" s="33"/>
      <c r="M336" s="203">
        <f aca="true" t="shared" si="25" ref="M336:O337">M339</f>
        <v>50982599</v>
      </c>
      <c r="N336" s="203">
        <f t="shared" si="25"/>
        <v>10333333.33</v>
      </c>
      <c r="O336" s="203">
        <f t="shared" si="25"/>
        <v>10333333.33</v>
      </c>
      <c r="P336" s="217">
        <f t="shared" si="24"/>
        <v>20.26835338465189</v>
      </c>
    </row>
    <row r="337" spans="1:16" s="113" customFormat="1" ht="15.75">
      <c r="A337" s="221"/>
      <c r="B337" s="63">
        <v>20</v>
      </c>
      <c r="C337" s="63">
        <v>0</v>
      </c>
      <c r="D337" s="63">
        <v>11</v>
      </c>
      <c r="E337" s="63" t="s">
        <v>26</v>
      </c>
      <c r="F337" s="63" t="s">
        <v>21</v>
      </c>
      <c r="G337" s="63" t="s">
        <v>15</v>
      </c>
      <c r="H337" s="63">
        <v>11270</v>
      </c>
      <c r="I337" s="63"/>
      <c r="J337" s="33"/>
      <c r="K337" s="33"/>
      <c r="L337" s="33"/>
      <c r="M337" s="203">
        <f t="shared" si="25"/>
        <v>298758271.77</v>
      </c>
      <c r="N337" s="203">
        <f t="shared" si="25"/>
        <v>0</v>
      </c>
      <c r="O337" s="203">
        <f t="shared" si="25"/>
        <v>0</v>
      </c>
      <c r="P337" s="217">
        <f t="shared" si="24"/>
        <v>0</v>
      </c>
    </row>
    <row r="338" spans="1:16" ht="40.5" customHeight="1" hidden="1">
      <c r="A338" s="26"/>
      <c r="B338" s="63"/>
      <c r="C338" s="63"/>
      <c r="D338" s="63"/>
      <c r="E338" s="63"/>
      <c r="F338" s="63"/>
      <c r="G338" s="63"/>
      <c r="H338" s="63"/>
      <c r="I338" s="63"/>
      <c r="J338" s="33"/>
      <c r="K338" s="33"/>
      <c r="L338" s="33"/>
      <c r="M338" s="203"/>
      <c r="N338" s="203"/>
      <c r="O338" s="203"/>
      <c r="P338" s="217" t="e">
        <f t="shared" si="24"/>
        <v>#DIV/0!</v>
      </c>
    </row>
    <row r="339" spans="1:16" ht="15.75">
      <c r="A339" s="220" t="s">
        <v>134</v>
      </c>
      <c r="B339" s="63">
        <v>20</v>
      </c>
      <c r="C339" s="63">
        <v>0</v>
      </c>
      <c r="D339" s="63">
        <v>11</v>
      </c>
      <c r="E339" s="63" t="s">
        <v>26</v>
      </c>
      <c r="F339" s="63" t="s">
        <v>21</v>
      </c>
      <c r="G339" s="63" t="s">
        <v>15</v>
      </c>
      <c r="H339" s="63" t="s">
        <v>376</v>
      </c>
      <c r="I339" s="64" t="s">
        <v>0</v>
      </c>
      <c r="J339" s="33"/>
      <c r="K339" s="33"/>
      <c r="L339" s="33"/>
      <c r="M339" s="203">
        <f aca="true" t="shared" si="26" ref="M339:O340">M341</f>
        <v>50982599</v>
      </c>
      <c r="N339" s="203">
        <f t="shared" si="26"/>
        <v>10333333.33</v>
      </c>
      <c r="O339" s="203">
        <f t="shared" si="26"/>
        <v>10333333.33</v>
      </c>
      <c r="P339" s="217">
        <f t="shared" si="24"/>
        <v>20.26835338465189</v>
      </c>
    </row>
    <row r="340" spans="1:16" s="113" customFormat="1" ht="15.75">
      <c r="A340" s="221"/>
      <c r="B340" s="63">
        <v>20</v>
      </c>
      <c r="C340" s="63">
        <v>0</v>
      </c>
      <c r="D340" s="63">
        <v>11</v>
      </c>
      <c r="E340" s="63" t="s">
        <v>26</v>
      </c>
      <c r="F340" s="63" t="s">
        <v>21</v>
      </c>
      <c r="G340" s="63" t="s">
        <v>15</v>
      </c>
      <c r="H340" s="63">
        <v>11270</v>
      </c>
      <c r="I340" s="64"/>
      <c r="J340" s="33"/>
      <c r="K340" s="33"/>
      <c r="L340" s="33"/>
      <c r="M340" s="203">
        <f t="shared" si="26"/>
        <v>298758271.77</v>
      </c>
      <c r="N340" s="203">
        <f t="shared" si="26"/>
        <v>0</v>
      </c>
      <c r="O340" s="203">
        <f t="shared" si="26"/>
        <v>0</v>
      </c>
      <c r="P340" s="217">
        <f t="shared" si="24"/>
        <v>0</v>
      </c>
    </row>
    <row r="341" spans="1:16" ht="15.75">
      <c r="A341" s="220" t="s">
        <v>71</v>
      </c>
      <c r="B341" s="63">
        <v>20</v>
      </c>
      <c r="C341" s="63">
        <v>0</v>
      </c>
      <c r="D341" s="63">
        <v>11</v>
      </c>
      <c r="E341" s="63" t="s">
        <v>26</v>
      </c>
      <c r="F341" s="63" t="s">
        <v>21</v>
      </c>
      <c r="G341" s="63" t="s">
        <v>15</v>
      </c>
      <c r="H341" s="63" t="s">
        <v>376</v>
      </c>
      <c r="I341" s="63" t="s">
        <v>72</v>
      </c>
      <c r="J341" s="33"/>
      <c r="K341" s="33"/>
      <c r="L341" s="33"/>
      <c r="M341" s="203">
        <f>M349+M348+M346</f>
        <v>50982599</v>
      </c>
      <c r="N341" s="203">
        <f>N349+N348+N346</f>
        <v>10333333.33</v>
      </c>
      <c r="O341" s="203">
        <f>O349+O348+O346</f>
        <v>10333333.33</v>
      </c>
      <c r="P341" s="217">
        <f t="shared" si="24"/>
        <v>20.26835338465189</v>
      </c>
    </row>
    <row r="342" spans="1:16" ht="15.75">
      <c r="A342" s="221"/>
      <c r="B342" s="63">
        <v>20</v>
      </c>
      <c r="C342" s="63">
        <v>0</v>
      </c>
      <c r="D342" s="63">
        <v>11</v>
      </c>
      <c r="E342" s="63" t="s">
        <v>26</v>
      </c>
      <c r="F342" s="63" t="s">
        <v>21</v>
      </c>
      <c r="G342" s="63" t="s">
        <v>15</v>
      </c>
      <c r="H342" s="63">
        <v>11270</v>
      </c>
      <c r="I342" s="63" t="s">
        <v>72</v>
      </c>
      <c r="J342" s="33"/>
      <c r="K342" s="33"/>
      <c r="L342" s="33"/>
      <c r="M342" s="203">
        <f>M344+M350</f>
        <v>298758271.77</v>
      </c>
      <c r="N342" s="203">
        <f>N344+N350</f>
        <v>0</v>
      </c>
      <c r="O342" s="203">
        <f>O344+O350</f>
        <v>0</v>
      </c>
      <c r="P342" s="217">
        <f t="shared" si="24"/>
        <v>0</v>
      </c>
    </row>
    <row r="343" spans="1:16" ht="18.75">
      <c r="A343" s="55" t="s">
        <v>130</v>
      </c>
      <c r="B343" s="63"/>
      <c r="C343" s="63"/>
      <c r="D343" s="63"/>
      <c r="E343" s="63"/>
      <c r="F343" s="63"/>
      <c r="G343" s="63"/>
      <c r="H343" s="63"/>
      <c r="I343" s="63"/>
      <c r="J343" s="33"/>
      <c r="K343" s="33"/>
      <c r="L343" s="33"/>
      <c r="M343" s="203">
        <f>M344</f>
        <v>1000000</v>
      </c>
      <c r="N343" s="203">
        <f>N344</f>
        <v>0</v>
      </c>
      <c r="O343" s="203">
        <f>O344</f>
        <v>0</v>
      </c>
      <c r="P343" s="217">
        <f t="shared" si="24"/>
        <v>0</v>
      </c>
    </row>
    <row r="344" spans="1:16" ht="31.5">
      <c r="A344" s="18" t="s">
        <v>306</v>
      </c>
      <c r="B344" s="60">
        <v>20</v>
      </c>
      <c r="C344" s="60">
        <v>0</v>
      </c>
      <c r="D344" s="74" t="s">
        <v>13</v>
      </c>
      <c r="E344" s="60" t="s">
        <v>26</v>
      </c>
      <c r="F344" s="60" t="s">
        <v>21</v>
      </c>
      <c r="G344" s="60" t="s">
        <v>15</v>
      </c>
      <c r="H344" s="60">
        <v>11270</v>
      </c>
      <c r="I344" s="60" t="s">
        <v>72</v>
      </c>
      <c r="J344" s="33" t="s">
        <v>92</v>
      </c>
      <c r="K344" s="33">
        <v>1225</v>
      </c>
      <c r="L344" s="33">
        <v>2017</v>
      </c>
      <c r="M344" s="207">
        <v>1000000</v>
      </c>
      <c r="N344" s="200"/>
      <c r="O344" s="200"/>
      <c r="P344" s="216">
        <f t="shared" si="24"/>
        <v>0</v>
      </c>
    </row>
    <row r="345" spans="1:16" ht="18.75">
      <c r="A345" s="55" t="s">
        <v>122</v>
      </c>
      <c r="B345" s="60"/>
      <c r="C345" s="60"/>
      <c r="D345" s="74"/>
      <c r="E345" s="60"/>
      <c r="F345" s="60"/>
      <c r="G345" s="60"/>
      <c r="H345" s="60"/>
      <c r="I345" s="60"/>
      <c r="J345" s="33"/>
      <c r="K345" s="33"/>
      <c r="L345" s="33"/>
      <c r="M345" s="203">
        <f>M346</f>
        <v>17486055</v>
      </c>
      <c r="N345" s="203">
        <f>N346</f>
        <v>3000000</v>
      </c>
      <c r="O345" s="203">
        <f>O346</f>
        <v>3000000</v>
      </c>
      <c r="P345" s="217">
        <f t="shared" si="24"/>
        <v>17.156528445095248</v>
      </c>
    </row>
    <row r="346" spans="1:16" ht="31.5">
      <c r="A346" s="18" t="s">
        <v>143</v>
      </c>
      <c r="B346" s="60">
        <v>20</v>
      </c>
      <c r="C346" s="60">
        <v>0</v>
      </c>
      <c r="D346" s="74" t="s">
        <v>13</v>
      </c>
      <c r="E346" s="60">
        <v>819</v>
      </c>
      <c r="F346" s="60" t="s">
        <v>21</v>
      </c>
      <c r="G346" s="60" t="s">
        <v>15</v>
      </c>
      <c r="H346" s="60" t="s">
        <v>376</v>
      </c>
      <c r="I346" s="60">
        <v>522</v>
      </c>
      <c r="J346" s="33" t="s">
        <v>92</v>
      </c>
      <c r="K346" s="33">
        <v>500</v>
      </c>
      <c r="L346" s="33">
        <v>2017</v>
      </c>
      <c r="M346" s="207">
        <v>17486055</v>
      </c>
      <c r="N346" s="200">
        <v>3000000</v>
      </c>
      <c r="O346" s="200">
        <v>3000000</v>
      </c>
      <c r="P346" s="216">
        <f t="shared" si="24"/>
        <v>17.156528445095248</v>
      </c>
    </row>
    <row r="347" spans="1:16" ht="18.75">
      <c r="A347" s="50" t="s">
        <v>57</v>
      </c>
      <c r="B347" s="60"/>
      <c r="C347" s="60"/>
      <c r="D347" s="74"/>
      <c r="E347" s="60"/>
      <c r="F347" s="60"/>
      <c r="G347" s="60"/>
      <c r="H347" s="60"/>
      <c r="I347" s="60"/>
      <c r="J347" s="33"/>
      <c r="K347" s="33"/>
      <c r="L347" s="33"/>
      <c r="M347" s="203">
        <f>M348+M349</f>
        <v>33496544</v>
      </c>
      <c r="N347" s="203">
        <f>N348+N349</f>
        <v>7333333.33</v>
      </c>
      <c r="O347" s="203">
        <f>O348+O349</f>
        <v>7333333.33</v>
      </c>
      <c r="P347" s="217">
        <f t="shared" si="24"/>
        <v>21.892805807070722</v>
      </c>
    </row>
    <row r="348" spans="1:16" ht="36.75" customHeight="1">
      <c r="A348" s="18" t="s">
        <v>142</v>
      </c>
      <c r="B348" s="60">
        <v>20</v>
      </c>
      <c r="C348" s="60">
        <v>0</v>
      </c>
      <c r="D348" s="74" t="s">
        <v>13</v>
      </c>
      <c r="E348" s="60">
        <v>819</v>
      </c>
      <c r="F348" s="60" t="s">
        <v>21</v>
      </c>
      <c r="G348" s="60" t="s">
        <v>15</v>
      </c>
      <c r="H348" s="60" t="s">
        <v>376</v>
      </c>
      <c r="I348" s="60">
        <v>522</v>
      </c>
      <c r="J348" s="33" t="s">
        <v>92</v>
      </c>
      <c r="K348" s="33">
        <v>500</v>
      </c>
      <c r="L348" s="33">
        <v>2017</v>
      </c>
      <c r="M348" s="207">
        <v>17348747</v>
      </c>
      <c r="N348" s="200">
        <v>7333333.33</v>
      </c>
      <c r="O348" s="200">
        <v>7333333.33</v>
      </c>
      <c r="P348" s="216">
        <f t="shared" si="24"/>
        <v>42.27010359883627</v>
      </c>
    </row>
    <row r="349" spans="1:16" ht="31.5">
      <c r="A349" s="73" t="s">
        <v>145</v>
      </c>
      <c r="B349" s="60">
        <v>20</v>
      </c>
      <c r="C349" s="60">
        <v>0</v>
      </c>
      <c r="D349" s="74" t="s">
        <v>13</v>
      </c>
      <c r="E349" s="60" t="s">
        <v>26</v>
      </c>
      <c r="F349" s="60" t="s">
        <v>21</v>
      </c>
      <c r="G349" s="60" t="s">
        <v>15</v>
      </c>
      <c r="H349" s="60" t="s">
        <v>376</v>
      </c>
      <c r="I349" s="60" t="s">
        <v>72</v>
      </c>
      <c r="J349" s="33" t="s">
        <v>92</v>
      </c>
      <c r="K349" s="33">
        <v>160</v>
      </c>
      <c r="L349" s="33">
        <v>2017</v>
      </c>
      <c r="M349" s="207">
        <v>16147797</v>
      </c>
      <c r="N349" s="200"/>
      <c r="O349" s="200"/>
      <c r="P349" s="216">
        <f t="shared" si="24"/>
        <v>0</v>
      </c>
    </row>
    <row r="350" spans="1:16" s="113" customFormat="1" ht="15.75">
      <c r="A350" s="18" t="s">
        <v>217</v>
      </c>
      <c r="B350" s="60">
        <v>20</v>
      </c>
      <c r="C350" s="60">
        <v>0</v>
      </c>
      <c r="D350" s="74" t="s">
        <v>13</v>
      </c>
      <c r="E350" s="60" t="s">
        <v>26</v>
      </c>
      <c r="F350" s="60" t="s">
        <v>21</v>
      </c>
      <c r="G350" s="60" t="s">
        <v>15</v>
      </c>
      <c r="H350" s="60">
        <v>11270</v>
      </c>
      <c r="I350" s="60" t="s">
        <v>72</v>
      </c>
      <c r="J350" s="33"/>
      <c r="K350" s="33"/>
      <c r="L350" s="33"/>
      <c r="M350" s="207">
        <v>297758271.77</v>
      </c>
      <c r="N350" s="200"/>
      <c r="O350" s="200"/>
      <c r="P350" s="216">
        <f t="shared" si="24"/>
        <v>0</v>
      </c>
    </row>
    <row r="351" spans="1:16" ht="31.5">
      <c r="A351" s="26" t="s">
        <v>125</v>
      </c>
      <c r="B351" s="4" t="s">
        <v>46</v>
      </c>
      <c r="C351" s="4">
        <v>0</v>
      </c>
      <c r="D351" s="4"/>
      <c r="E351" s="44" t="s">
        <v>0</v>
      </c>
      <c r="F351" s="44" t="s">
        <v>0</v>
      </c>
      <c r="G351" s="44" t="s">
        <v>0</v>
      </c>
      <c r="H351" s="91"/>
      <c r="I351" s="91"/>
      <c r="J351" s="33"/>
      <c r="K351" s="33"/>
      <c r="L351" s="33"/>
      <c r="M351" s="211">
        <f>M353</f>
        <v>91820310</v>
      </c>
      <c r="N351" s="211">
        <f>N353</f>
        <v>0</v>
      </c>
      <c r="O351" s="211">
        <f>O353</f>
        <v>0</v>
      </c>
      <c r="P351" s="217">
        <f t="shared" si="24"/>
        <v>0</v>
      </c>
    </row>
    <row r="352" spans="1:16" ht="15.75">
      <c r="A352" s="38" t="s">
        <v>108</v>
      </c>
      <c r="B352" s="12" t="s">
        <v>46</v>
      </c>
      <c r="C352" s="12">
        <v>0</v>
      </c>
      <c r="D352" s="12">
        <v>14</v>
      </c>
      <c r="E352" s="44"/>
      <c r="F352" s="44"/>
      <c r="G352" s="44"/>
      <c r="H352" s="91"/>
      <c r="I352" s="91"/>
      <c r="J352" s="33"/>
      <c r="K352" s="33"/>
      <c r="L352" s="33"/>
      <c r="M352" s="211">
        <f>M353</f>
        <v>91820310</v>
      </c>
      <c r="N352" s="211">
        <f>N353</f>
        <v>0</v>
      </c>
      <c r="O352" s="211">
        <f>O353</f>
        <v>0</v>
      </c>
      <c r="P352" s="217">
        <f t="shared" si="24"/>
        <v>0</v>
      </c>
    </row>
    <row r="353" spans="1:16" ht="15.75">
      <c r="A353" s="26" t="s">
        <v>25</v>
      </c>
      <c r="B353" s="4" t="s">
        <v>46</v>
      </c>
      <c r="C353" s="4">
        <v>0</v>
      </c>
      <c r="D353" s="12">
        <v>14</v>
      </c>
      <c r="E353" s="4" t="s">
        <v>26</v>
      </c>
      <c r="F353" s="4" t="s">
        <v>0</v>
      </c>
      <c r="G353" s="4" t="s">
        <v>0</v>
      </c>
      <c r="H353" s="91"/>
      <c r="I353" s="91"/>
      <c r="J353" s="33"/>
      <c r="K353" s="33"/>
      <c r="L353" s="33"/>
      <c r="M353" s="211">
        <f aca="true" t="shared" si="27" ref="M353:O358">M354</f>
        <v>91820310</v>
      </c>
      <c r="N353" s="211">
        <f t="shared" si="27"/>
        <v>0</v>
      </c>
      <c r="O353" s="211">
        <f t="shared" si="27"/>
        <v>0</v>
      </c>
      <c r="P353" s="217">
        <f t="shared" si="24"/>
        <v>0</v>
      </c>
    </row>
    <row r="354" spans="1:16" ht="15.75">
      <c r="A354" s="26" t="s">
        <v>47</v>
      </c>
      <c r="B354" s="4" t="s">
        <v>46</v>
      </c>
      <c r="C354" s="4">
        <v>0</v>
      </c>
      <c r="D354" s="12">
        <v>14</v>
      </c>
      <c r="E354" s="4" t="s">
        <v>26</v>
      </c>
      <c r="F354" s="4" t="s">
        <v>13</v>
      </c>
      <c r="G354" s="4" t="s">
        <v>0</v>
      </c>
      <c r="H354" s="91"/>
      <c r="I354" s="91"/>
      <c r="J354" s="33"/>
      <c r="K354" s="33"/>
      <c r="L354" s="33"/>
      <c r="M354" s="211">
        <f t="shared" si="27"/>
        <v>91820310</v>
      </c>
      <c r="N354" s="211">
        <f t="shared" si="27"/>
        <v>0</v>
      </c>
      <c r="O354" s="211">
        <f t="shared" si="27"/>
        <v>0</v>
      </c>
      <c r="P354" s="217">
        <f t="shared" si="24"/>
        <v>0</v>
      </c>
    </row>
    <row r="355" spans="1:16" ht="15.75">
      <c r="A355" s="26" t="s">
        <v>48</v>
      </c>
      <c r="B355" s="4" t="s">
        <v>46</v>
      </c>
      <c r="C355" s="4">
        <v>0</v>
      </c>
      <c r="D355" s="12">
        <v>14</v>
      </c>
      <c r="E355" s="4" t="s">
        <v>26</v>
      </c>
      <c r="F355" s="4" t="s">
        <v>13</v>
      </c>
      <c r="G355" s="4" t="s">
        <v>14</v>
      </c>
      <c r="H355" s="91"/>
      <c r="I355" s="91"/>
      <c r="J355" s="33"/>
      <c r="K355" s="33"/>
      <c r="L355" s="33"/>
      <c r="M355" s="211">
        <f t="shared" si="27"/>
        <v>91820310</v>
      </c>
      <c r="N355" s="211">
        <f t="shared" si="27"/>
        <v>0</v>
      </c>
      <c r="O355" s="211">
        <f t="shared" si="27"/>
        <v>0</v>
      </c>
      <c r="P355" s="217">
        <f t="shared" si="24"/>
        <v>0</v>
      </c>
    </row>
    <row r="356" spans="1:16" ht="31.5">
      <c r="A356" s="26" t="s">
        <v>75</v>
      </c>
      <c r="B356" s="4" t="s">
        <v>46</v>
      </c>
      <c r="C356" s="4">
        <v>0</v>
      </c>
      <c r="D356" s="12">
        <v>14</v>
      </c>
      <c r="E356" s="4" t="s">
        <v>26</v>
      </c>
      <c r="F356" s="4" t="s">
        <v>13</v>
      </c>
      <c r="G356" s="4" t="s">
        <v>14</v>
      </c>
      <c r="H356" s="63">
        <v>11270</v>
      </c>
      <c r="I356" s="91" t="s">
        <v>0</v>
      </c>
      <c r="J356" s="33"/>
      <c r="K356" s="33"/>
      <c r="L356" s="33"/>
      <c r="M356" s="211">
        <f t="shared" si="27"/>
        <v>91820310</v>
      </c>
      <c r="N356" s="211">
        <f t="shared" si="27"/>
        <v>0</v>
      </c>
      <c r="O356" s="211">
        <f t="shared" si="27"/>
        <v>0</v>
      </c>
      <c r="P356" s="217">
        <f t="shared" si="24"/>
        <v>0</v>
      </c>
    </row>
    <row r="357" spans="1:16" ht="31.5">
      <c r="A357" s="26" t="s">
        <v>71</v>
      </c>
      <c r="B357" s="4" t="s">
        <v>46</v>
      </c>
      <c r="C357" s="4">
        <v>0</v>
      </c>
      <c r="D357" s="12">
        <v>14</v>
      </c>
      <c r="E357" s="4" t="s">
        <v>26</v>
      </c>
      <c r="F357" s="4" t="s">
        <v>13</v>
      </c>
      <c r="G357" s="4" t="s">
        <v>14</v>
      </c>
      <c r="H357" s="63">
        <v>11270</v>
      </c>
      <c r="I357" s="91" t="s">
        <v>72</v>
      </c>
      <c r="J357" s="33"/>
      <c r="K357" s="33"/>
      <c r="L357" s="33"/>
      <c r="M357" s="210">
        <f>M358+M360+M362</f>
        <v>91820310</v>
      </c>
      <c r="N357" s="210">
        <f>N358+N360+N362</f>
        <v>0</v>
      </c>
      <c r="O357" s="210">
        <f>O358+O360+O362</f>
        <v>0</v>
      </c>
      <c r="P357" s="217">
        <f t="shared" si="24"/>
        <v>0</v>
      </c>
    </row>
    <row r="358" spans="1:16" ht="18.75">
      <c r="A358" s="55" t="s">
        <v>79</v>
      </c>
      <c r="B358" s="4"/>
      <c r="C358" s="4"/>
      <c r="D358" s="4"/>
      <c r="E358" s="4"/>
      <c r="F358" s="4"/>
      <c r="G358" s="4"/>
      <c r="H358" s="91"/>
      <c r="I358" s="91"/>
      <c r="J358" s="33"/>
      <c r="K358" s="33"/>
      <c r="L358" s="33"/>
      <c r="M358" s="203">
        <f t="shared" si="27"/>
        <v>18406953</v>
      </c>
      <c r="N358" s="203">
        <f t="shared" si="27"/>
        <v>0</v>
      </c>
      <c r="O358" s="203">
        <f t="shared" si="27"/>
        <v>0</v>
      </c>
      <c r="P358" s="217">
        <f t="shared" si="24"/>
        <v>0</v>
      </c>
    </row>
    <row r="359" spans="1:16" ht="15.75">
      <c r="A359" s="43" t="s">
        <v>120</v>
      </c>
      <c r="B359" s="9" t="s">
        <v>46</v>
      </c>
      <c r="C359" s="9">
        <v>0</v>
      </c>
      <c r="D359" s="9">
        <v>14</v>
      </c>
      <c r="E359" s="9" t="s">
        <v>26</v>
      </c>
      <c r="F359" s="9" t="s">
        <v>13</v>
      </c>
      <c r="G359" s="9" t="s">
        <v>14</v>
      </c>
      <c r="H359" s="60">
        <v>11270</v>
      </c>
      <c r="I359" s="60" t="s">
        <v>72</v>
      </c>
      <c r="J359" s="33" t="s">
        <v>86</v>
      </c>
      <c r="K359" s="33">
        <v>2268.26</v>
      </c>
      <c r="L359" s="33">
        <v>2017</v>
      </c>
      <c r="M359" s="207">
        <v>18406953</v>
      </c>
      <c r="N359" s="200"/>
      <c r="O359" s="200"/>
      <c r="P359" s="216">
        <f t="shared" si="24"/>
        <v>0</v>
      </c>
    </row>
    <row r="360" spans="1:16" ht="15.75">
      <c r="A360" s="26" t="s">
        <v>56</v>
      </c>
      <c r="B360" s="72"/>
      <c r="C360" s="72"/>
      <c r="D360" s="72"/>
      <c r="E360" s="72"/>
      <c r="F360" s="72"/>
      <c r="G360" s="72"/>
      <c r="H360" s="72"/>
      <c r="I360" s="72"/>
      <c r="J360" s="33"/>
      <c r="K360" s="33"/>
      <c r="L360" s="33"/>
      <c r="M360" s="203">
        <f>M361</f>
        <v>18050000</v>
      </c>
      <c r="N360" s="203">
        <f>N361</f>
        <v>0</v>
      </c>
      <c r="O360" s="203">
        <f>O361</f>
        <v>0</v>
      </c>
      <c r="P360" s="217">
        <f t="shared" si="24"/>
        <v>0</v>
      </c>
    </row>
    <row r="361" spans="1:16" ht="15.75">
      <c r="A361" s="21" t="s">
        <v>98</v>
      </c>
      <c r="B361" s="60" t="s">
        <v>46</v>
      </c>
      <c r="C361" s="60">
        <v>0</v>
      </c>
      <c r="D361" s="60">
        <v>14</v>
      </c>
      <c r="E361" s="60" t="s">
        <v>26</v>
      </c>
      <c r="F361" s="60" t="s">
        <v>13</v>
      </c>
      <c r="G361" s="60" t="s">
        <v>14</v>
      </c>
      <c r="H361" s="60">
        <v>11270</v>
      </c>
      <c r="I361" s="60" t="s">
        <v>72</v>
      </c>
      <c r="J361" s="33" t="s">
        <v>54</v>
      </c>
      <c r="K361" s="33">
        <v>2000</v>
      </c>
      <c r="L361" s="33">
        <v>2019</v>
      </c>
      <c r="M361" s="207">
        <v>18050000</v>
      </c>
      <c r="N361" s="200"/>
      <c r="O361" s="200"/>
      <c r="P361" s="216">
        <f t="shared" si="24"/>
        <v>0</v>
      </c>
    </row>
    <row r="362" spans="1:16" ht="15.75">
      <c r="A362" s="26" t="s">
        <v>61</v>
      </c>
      <c r="B362" s="60"/>
      <c r="C362" s="60"/>
      <c r="D362" s="60"/>
      <c r="E362" s="60"/>
      <c r="F362" s="60"/>
      <c r="G362" s="60"/>
      <c r="H362" s="60"/>
      <c r="I362" s="60"/>
      <c r="J362" s="33"/>
      <c r="K362" s="33"/>
      <c r="L362" s="33"/>
      <c r="M362" s="203">
        <f>M363</f>
        <v>55363357</v>
      </c>
      <c r="N362" s="203">
        <f>N363</f>
        <v>0</v>
      </c>
      <c r="O362" s="203">
        <f>O363</f>
        <v>0</v>
      </c>
      <c r="P362" s="217">
        <f t="shared" si="24"/>
        <v>0</v>
      </c>
    </row>
    <row r="363" spans="1:16" ht="15.75">
      <c r="A363" s="21" t="s">
        <v>136</v>
      </c>
      <c r="B363" s="60" t="s">
        <v>46</v>
      </c>
      <c r="C363" s="60">
        <v>0</v>
      </c>
      <c r="D363" s="60">
        <v>14</v>
      </c>
      <c r="E363" s="60" t="s">
        <v>26</v>
      </c>
      <c r="F363" s="60" t="s">
        <v>13</v>
      </c>
      <c r="G363" s="60" t="s">
        <v>14</v>
      </c>
      <c r="H363" s="60">
        <v>11270</v>
      </c>
      <c r="I363" s="60" t="s">
        <v>72</v>
      </c>
      <c r="J363" s="33" t="s">
        <v>115</v>
      </c>
      <c r="K363" s="33">
        <v>40</v>
      </c>
      <c r="L363" s="33">
        <v>2018</v>
      </c>
      <c r="M363" s="207">
        <v>55363357</v>
      </c>
      <c r="N363" s="200"/>
      <c r="O363" s="200"/>
      <c r="P363" s="216">
        <f t="shared" si="24"/>
        <v>0</v>
      </c>
    </row>
    <row r="364" spans="1:13" s="113" customFormat="1" ht="20.25">
      <c r="A364" s="192"/>
      <c r="B364" s="162"/>
      <c r="C364" s="162"/>
      <c r="D364" s="162"/>
      <c r="E364" s="162"/>
      <c r="F364" s="162"/>
      <c r="G364" s="162"/>
      <c r="H364" s="162"/>
      <c r="I364" s="162"/>
      <c r="J364" s="163"/>
      <c r="K364" s="163"/>
      <c r="L364" s="163"/>
      <c r="M364" s="164"/>
    </row>
    <row r="366" spans="1:13" ht="32.25" customHeight="1">
      <c r="A366" s="156"/>
      <c r="B366" s="157"/>
      <c r="C366" s="157"/>
      <c r="D366" s="157"/>
      <c r="E366" s="157"/>
      <c r="F366" s="157"/>
      <c r="G366" s="157"/>
      <c r="H366" s="157"/>
      <c r="I366" s="157"/>
      <c r="J366" s="158"/>
      <c r="K366" s="239"/>
      <c r="L366" s="239"/>
      <c r="M366" s="239"/>
    </row>
    <row r="368" spans="1:13" ht="20.25">
      <c r="A368" s="159"/>
      <c r="B368" s="37"/>
      <c r="C368" s="37"/>
      <c r="D368" s="37"/>
      <c r="E368" s="37"/>
      <c r="F368" s="37"/>
      <c r="G368" s="37"/>
      <c r="H368" s="37"/>
      <c r="I368" s="37"/>
      <c r="J368" s="22"/>
      <c r="K368" s="22"/>
      <c r="L368" s="37"/>
      <c r="M368" s="113"/>
    </row>
    <row r="369" spans="1:12" s="113" customFormat="1" ht="27" customHeight="1">
      <c r="A369" s="222" t="s">
        <v>392</v>
      </c>
      <c r="B369" s="222"/>
      <c r="C369" s="222"/>
      <c r="D369" s="222"/>
      <c r="E369" s="222"/>
      <c r="F369" s="70"/>
      <c r="G369" s="70"/>
      <c r="H369" s="70"/>
      <c r="I369" s="70"/>
      <c r="J369" s="20"/>
      <c r="K369" s="223" t="s">
        <v>393</v>
      </c>
      <c r="L369" s="223"/>
    </row>
    <row r="370" spans="1:13" ht="20.25">
      <c r="A370" s="48"/>
      <c r="B370" s="37"/>
      <c r="C370" s="37"/>
      <c r="D370" s="37"/>
      <c r="E370" s="37"/>
      <c r="F370" s="37"/>
      <c r="G370" s="37"/>
      <c r="H370" s="37"/>
      <c r="I370" s="37"/>
      <c r="J370" s="22"/>
      <c r="K370" s="22"/>
      <c r="L370" s="37"/>
      <c r="M370" s="113"/>
    </row>
    <row r="371" spans="1:13" ht="20.25">
      <c r="A371" s="228"/>
      <c r="B371" s="37"/>
      <c r="C371" s="37"/>
      <c r="D371" s="37"/>
      <c r="E371" s="37"/>
      <c r="F371" s="37"/>
      <c r="G371" s="37"/>
      <c r="H371" s="37"/>
      <c r="I371" s="37"/>
      <c r="J371" s="22"/>
      <c r="K371" s="22"/>
      <c r="L371" s="227"/>
      <c r="M371" s="227"/>
    </row>
    <row r="372" spans="1:13" ht="12.75">
      <c r="A372" s="228"/>
      <c r="B372" s="70"/>
      <c r="C372" s="70"/>
      <c r="D372" s="70"/>
      <c r="E372" s="70"/>
      <c r="F372" s="70"/>
      <c r="G372" s="70"/>
      <c r="H372" s="70"/>
      <c r="I372" s="70"/>
      <c r="J372" s="20"/>
      <c r="K372" s="20"/>
      <c r="L372" s="70"/>
      <c r="M372" s="113"/>
    </row>
    <row r="373" spans="1:12" s="113" customFormat="1" ht="18.75">
      <c r="A373" s="161"/>
      <c r="B373" s="70"/>
      <c r="C373" s="70"/>
      <c r="D373" s="70"/>
      <c r="E373" s="70"/>
      <c r="F373" s="70"/>
      <c r="G373" s="70"/>
      <c r="H373" s="70"/>
      <c r="I373" s="70"/>
      <c r="J373" s="20"/>
      <c r="K373" s="20"/>
      <c r="L373" s="70"/>
    </row>
    <row r="374" spans="1:12" s="113" customFormat="1" ht="18.75">
      <c r="A374" s="161"/>
      <c r="B374" s="70"/>
      <c r="C374" s="70"/>
      <c r="D374" s="70"/>
      <c r="E374" s="70"/>
      <c r="F374" s="70"/>
      <c r="G374" s="70"/>
      <c r="H374" s="70"/>
      <c r="I374" s="70"/>
      <c r="J374" s="20"/>
      <c r="K374" s="20"/>
      <c r="L374" s="70"/>
    </row>
    <row r="375" spans="1:12" s="113" customFormat="1" ht="18.75">
      <c r="A375" s="161"/>
      <c r="B375" s="70"/>
      <c r="C375" s="70"/>
      <c r="D375" s="70"/>
      <c r="E375" s="70"/>
      <c r="F375" s="70"/>
      <c r="G375" s="70"/>
      <c r="H375" s="70"/>
      <c r="I375" s="70"/>
      <c r="J375" s="20"/>
      <c r="K375" s="20"/>
      <c r="L375" s="70"/>
    </row>
    <row r="383" ht="33.75" customHeight="1"/>
    <row r="385" ht="15.75">
      <c r="A385" s="218" t="s">
        <v>394</v>
      </c>
    </row>
    <row r="386" ht="15.75">
      <c r="A386" s="218" t="s">
        <v>395</v>
      </c>
    </row>
  </sheetData>
  <sheetProtection/>
  <autoFilter ref="B6:I363"/>
  <mergeCells count="23">
    <mergeCell ref="A339:A340"/>
    <mergeCell ref="A171:A172"/>
    <mergeCell ref="A167:A170"/>
    <mergeCell ref="A163:A166"/>
    <mergeCell ref="A369:E369"/>
    <mergeCell ref="K369:L369"/>
    <mergeCell ref="A1:P1"/>
    <mergeCell ref="A2:P2"/>
    <mergeCell ref="A3:P3"/>
    <mergeCell ref="A4:P4"/>
    <mergeCell ref="A5:P5"/>
    <mergeCell ref="A371:A372"/>
    <mergeCell ref="L371:M371"/>
    <mergeCell ref="K366:M366"/>
    <mergeCell ref="A341:A342"/>
    <mergeCell ref="A198:A199"/>
    <mergeCell ref="A111:A114"/>
    <mergeCell ref="A159:A162"/>
    <mergeCell ref="A336:A337"/>
    <mergeCell ref="A157:A158"/>
    <mergeCell ref="A155:A156"/>
    <mergeCell ref="A117:A118"/>
    <mergeCell ref="A119:A120"/>
  </mergeCells>
  <printOptions/>
  <pageMargins left="0.5905511811023623" right="0.3937007874015748" top="0.5905511811023623" bottom="0.1968503937007874" header="0" footer="0.11811023622047245"/>
  <pageSetup fitToHeight="17" fitToWidth="1" horizontalDpi="600" verticalDpi="600" orientation="landscape" paperSize="9" scale="63" r:id="rId1"/>
  <headerFooter>
    <oddFooter>&amp;R&amp;P</oddFooter>
  </headerFooter>
  <rowBreaks count="2" manualBreakCount="2">
    <brk id="296" max="15" man="1"/>
    <brk id="37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2014-10-30T14:48:34Z</cp:lastPrinted>
  <dcterms:created xsi:type="dcterms:W3CDTF">2006-09-16T00:00:00Z</dcterms:created>
  <dcterms:modified xsi:type="dcterms:W3CDTF">2017-04-27T05:21:30Z</dcterms:modified>
  <cp:category/>
  <cp:version/>
  <cp:contentType/>
  <cp:contentStatus/>
</cp:coreProperties>
</file>